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lel\Desktop\Medical pay\LCEA\"/>
    </mc:Choice>
  </mc:AlternateContent>
  <xr:revisionPtr revIDLastSave="0" documentId="8_{E94B81EC-0DA6-4B74-9B23-8C1218A2E9A8}" xr6:coauthVersionLast="47" xr6:coauthVersionMax="47" xr10:uidLastSave="{00000000-0000-0000-0000-000000000000}"/>
  <bookViews>
    <workbookView xWindow="-28920" yWindow="1425" windowWidth="29040" windowHeight="15840" xr2:uid="{F7DAB7F9-5B00-49A7-8E2B-C902AC176FC4}"/>
  </bookViews>
  <sheets>
    <sheet name="LCEA Financial Tool 2023-24" sheetId="1" r:id="rId1"/>
  </sheets>
  <definedNames>
    <definedName name="APAExist">'LCEA Financial Tool 2023-24'!$H$6</definedName>
    <definedName name="ENIC">'LCEA Financial Tool 2023-24'!$H$4</definedName>
    <definedName name="EPC">'LCEA Financial Tool 2023-24'!$H$5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8" i="1" s="1"/>
  <c r="E56" i="1"/>
  <c r="E53" i="1"/>
  <c r="F45" i="1"/>
  <c r="E45" i="1"/>
  <c r="H44" i="1"/>
  <c r="G44" i="1"/>
  <c r="H43" i="1"/>
  <c r="G43" i="1"/>
  <c r="I36" i="1"/>
  <c r="F34" i="1"/>
  <c r="E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C11" i="1"/>
  <c r="I27" i="1" l="1"/>
  <c r="H45" i="1"/>
  <c r="H47" i="1" s="1"/>
  <c r="H48" i="1" s="1"/>
  <c r="G45" i="1"/>
  <c r="G47" i="1" s="1"/>
  <c r="G48" i="1" s="1"/>
  <c r="I29" i="1"/>
  <c r="I31" i="1"/>
  <c r="G34" i="1"/>
  <c r="G37" i="1" s="1"/>
  <c r="G38" i="1" s="1"/>
  <c r="I32" i="1"/>
  <c r="I44" i="1"/>
  <c r="I28" i="1"/>
  <c r="I26" i="1"/>
  <c r="I33" i="1"/>
  <c r="I30" i="1"/>
  <c r="I43" i="1"/>
  <c r="H34" i="1"/>
  <c r="H37" i="1" s="1"/>
  <c r="H38" i="1" s="1"/>
  <c r="I25" i="1"/>
  <c r="I47" i="1" l="1"/>
  <c r="I48" i="1"/>
  <c r="I34" i="1"/>
  <c r="I37" i="1" s="1"/>
  <c r="I45" i="1"/>
  <c r="I38" i="1"/>
  <c r="E60" i="1" l="1"/>
  <c r="E61" i="1" s="1"/>
  <c r="E63" i="1"/>
  <c r="E64" i="1" l="1"/>
</calcChain>
</file>

<file path=xl/sharedStrings.xml><?xml version="1.0" encoding="utf-8"?>
<sst xmlns="http://schemas.openxmlformats.org/spreadsheetml/2006/main" count="66" uniqueCount="57">
  <si>
    <t xml:space="preserve">Local Clinical Excellence Award (LCEA) Financial Monitoring Status: 2023 - 2024 Award Round </t>
  </si>
  <si>
    <t>Determine the investment pot for the 23/24 award round</t>
  </si>
  <si>
    <t>Scalar</t>
  </si>
  <si>
    <t>ENIC</t>
  </si>
  <si>
    <t>Determine the number of eligible consultants (full-time equivalent) as at 1 April 2023</t>
  </si>
  <si>
    <t>EPC</t>
  </si>
  <si>
    <t>APA</t>
  </si>
  <si>
    <t>Multiply the number of eligible consultants (full-time equivalent) by £7,900.00</t>
  </si>
  <si>
    <t>Key</t>
  </si>
  <si>
    <t>Minimum amount per eligible FTE</t>
  </si>
  <si>
    <t xml:space="preserve"> </t>
  </si>
  <si>
    <t>Requires input</t>
  </si>
  <si>
    <t>ENIC Only</t>
  </si>
  <si>
    <t xml:space="preserve">ENIC &amp; EPC </t>
  </si>
  <si>
    <t>APA Only</t>
  </si>
  <si>
    <t>Add any unspent funds that need to be carried over from previous award years.</t>
  </si>
  <si>
    <t>Funds to be carried over</t>
  </si>
  <si>
    <t>Total investment fund for the 2023/24 award year</t>
  </si>
  <si>
    <t>Take account of any pre-2018 awards in payment</t>
  </si>
  <si>
    <t>Prior to any 2023-24 reviews. Take account of pre-2018 awards in payment.</t>
  </si>
  <si>
    <t>Level</t>
  </si>
  <si>
    <t>Award Value</t>
  </si>
  <si>
    <t>FTE</t>
  </si>
  <si>
    <t>Number of APAs worked</t>
  </si>
  <si>
    <t>Total award value £s</t>
  </si>
  <si>
    <t>Total APA value £s</t>
  </si>
  <si>
    <t>Total (including APAs) £s</t>
  </si>
  <si>
    <t>Level 1</t>
  </si>
  <si>
    <t>Level 2</t>
  </si>
  <si>
    <t>Level 3</t>
  </si>
  <si>
    <t>Level 4</t>
  </si>
  <si>
    <t>Level 5</t>
  </si>
  <si>
    <t>Level 6</t>
  </si>
  <si>
    <t>Level 7</t>
  </si>
  <si>
    <t>Level 8</t>
  </si>
  <si>
    <t>Level 9</t>
  </si>
  <si>
    <t>Continued payment of existing LCEAs Total</t>
  </si>
  <si>
    <t>Total of pre-2018 awards in payment for the 2023-24 award year (including on costs)</t>
  </si>
  <si>
    <t>Take account of National Clinical Impact Awards outcomes as at 1 April 2023</t>
  </si>
  <si>
    <t>Consultants whose existing National Clinical Excellence Awards have reverted at point 7</t>
  </si>
  <si>
    <t>Consultants whose existing National Clinical Excellence Awards have reverted at point 8</t>
  </si>
  <si>
    <t>Total Value of Awards</t>
  </si>
  <si>
    <t>Total National CEA Reversion costs as at 1 April 2023</t>
  </si>
  <si>
    <t>Value of Awards (with APA element as appropriate)</t>
  </si>
  <si>
    <t>Total National CEA Reversion costs as at 1 April 2023 (including on costs)</t>
  </si>
  <si>
    <t>Take account of any interim and 2022/23 awards in payment</t>
  </si>
  <si>
    <t>Multi-year awards from the interim 2018-2022 period as at 1 April 2023</t>
  </si>
  <si>
    <t>Value of Awards</t>
  </si>
  <si>
    <t>Including ENIC costs</t>
  </si>
  <si>
    <t>Multi-year awards from award year 22/23 as at 1 April 2023</t>
  </si>
  <si>
    <t>Funds remaining for new awards and total cost</t>
  </si>
  <si>
    <t>Funds remaining to spend on new awards for 2023/24 award year
(not including ENIC which will be an additional cost for trusts)</t>
  </si>
  <si>
    <t>Funds released as an outcome of 2023-24 pre-2018 reviews</t>
  </si>
  <si>
    <t>Total amount of pre-2018 awards in payment for the 2023-24 award year</t>
  </si>
  <si>
    <t>Total cost of new awards for 2023/24 (Including ENIC)</t>
  </si>
  <si>
    <t>Total cost of all awards in payment prior to the 2023/24 award round (including on-costs)</t>
  </si>
  <si>
    <t>Total cost of ALL awards in payment (including on-costs)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</si>
</sst>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£&quot;#,##0;[Red]\-&quot;£&quot;#,##0"/>
    <numFmt numFmtId="43" formatCode="_-* #,##0.00_-;\-* #,##0.00_-;_-* &quot;-&quot;??_-;_-@_-"/>
    <numFmt numFmtId="164" formatCode="&quot;£&quot;#,##0.00"/>
    <numFmt numFmtId="165" formatCode="&quot;£&quot;#,##0"/>
    <numFmt numFmtId="166" formatCode="0.0"/>
    <numFmt numFmtId="167" formatCode="&quot;£&quot;#,##0.0"/>
    <numFmt numFmtId="168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name val="Arial"/>
      <family val="2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i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b/>
      <sz val="12"/>
      <color rgb="FFFF0000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4"/>
      <name val="Arial"/>
      <family val="2"/>
    </font>
    <font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4DDFA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77">
    <xf numFmtId="0" fontId="0" fillId="0" borderId="0" xfId="0"/>
    <xf numFmtId="10" fontId="5" fillId="2" borderId="8" xfId="1" applyNumberFormat="1" applyFont="1" applyFill="1" applyBorder="1" applyAlignment="1" applyProtection="1">
      <alignment horizontal="center" vertical="center"/>
    </xf>
    <xf numFmtId="165" fontId="6" fillId="2" borderId="22" xfId="0" applyNumberFormat="1" applyFont="1" applyFill="1" applyBorder="1" applyAlignment="1">
      <alignment horizontal="right" vertical="center"/>
    </xf>
    <xf numFmtId="165" fontId="6" fillId="2" borderId="24" xfId="0" applyNumberFormat="1" applyFont="1" applyFill="1" applyBorder="1" applyAlignment="1">
      <alignment horizontal="right" vertical="center"/>
    </xf>
    <xf numFmtId="165" fontId="6" fillId="2" borderId="26" xfId="0" applyNumberFormat="1" applyFont="1" applyFill="1" applyBorder="1" applyAlignment="1">
      <alignment horizontal="right" vertical="center"/>
    </xf>
    <xf numFmtId="0" fontId="4" fillId="2" borderId="0" xfId="0" applyFont="1" applyFill="1"/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166" fontId="5" fillId="2" borderId="19" xfId="0" applyNumberFormat="1" applyFont="1" applyFill="1" applyBorder="1" applyAlignment="1">
      <alignment horizontal="right" vertical="center"/>
    </xf>
    <xf numFmtId="1" fontId="5" fillId="2" borderId="19" xfId="0" applyNumberFormat="1" applyFont="1" applyFill="1" applyBorder="1" applyAlignment="1">
      <alignment horizontal="right" vertical="center"/>
    </xf>
    <xf numFmtId="0" fontId="6" fillId="2" borderId="21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166" fontId="5" fillId="2" borderId="33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 wrapText="1"/>
    </xf>
    <xf numFmtId="0" fontId="5" fillId="2" borderId="36" xfId="0" applyFont="1" applyFill="1" applyBorder="1" applyAlignment="1">
      <alignment horizontal="left" wrapText="1"/>
    </xf>
    <xf numFmtId="0" fontId="6" fillId="2" borderId="39" xfId="0" applyFont="1" applyFill="1" applyBorder="1" applyAlignment="1">
      <alignment horizontal="left" wrapText="1"/>
    </xf>
    <xf numFmtId="0" fontId="17" fillId="2" borderId="0" xfId="0" applyFont="1" applyFill="1"/>
    <xf numFmtId="166" fontId="6" fillId="5" borderId="22" xfId="0" applyNumberFormat="1" applyFont="1" applyFill="1" applyBorder="1" applyAlignment="1" applyProtection="1">
      <alignment horizontal="right" vertical="center"/>
      <protection locked="0"/>
    </xf>
    <xf numFmtId="166" fontId="6" fillId="5" borderId="24" xfId="0" applyNumberFormat="1" applyFont="1" applyFill="1" applyBorder="1" applyAlignment="1" applyProtection="1">
      <alignment horizontal="right" vertical="center"/>
      <protection locked="0"/>
    </xf>
    <xf numFmtId="0" fontId="5" fillId="7" borderId="1" xfId="0" applyFont="1" applyFill="1" applyBorder="1"/>
    <xf numFmtId="0" fontId="6" fillId="7" borderId="2" xfId="0" applyFont="1" applyFill="1" applyBorder="1"/>
    <xf numFmtId="0" fontId="5" fillId="7" borderId="2" xfId="0" applyFont="1" applyFill="1" applyBorder="1"/>
    <xf numFmtId="0" fontId="5" fillId="7" borderId="3" xfId="0" applyFont="1" applyFill="1" applyBorder="1"/>
    <xf numFmtId="0" fontId="2" fillId="7" borderId="1" xfId="0" applyFont="1" applyFill="1" applyBorder="1" applyAlignment="1">
      <alignment horizontal="left" vertical="center"/>
    </xf>
    <xf numFmtId="0" fontId="2" fillId="7" borderId="2" xfId="0" applyFont="1" applyFill="1" applyBorder="1"/>
    <xf numFmtId="0" fontId="3" fillId="7" borderId="2" xfId="0" applyFont="1" applyFill="1" applyBorder="1"/>
    <xf numFmtId="0" fontId="4" fillId="7" borderId="2" xfId="0" applyFont="1" applyFill="1" applyBorder="1"/>
    <xf numFmtId="0" fontId="5" fillId="7" borderId="2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wrapText="1"/>
    </xf>
    <xf numFmtId="165" fontId="10" fillId="7" borderId="2" xfId="0" applyNumberFormat="1" applyFont="1" applyFill="1" applyBorder="1"/>
    <xf numFmtId="0" fontId="4" fillId="7" borderId="3" xfId="0" applyFont="1" applyFill="1" applyBorder="1"/>
    <xf numFmtId="0" fontId="6" fillId="2" borderId="41" xfId="0" applyFont="1" applyFill="1" applyBorder="1"/>
    <xf numFmtId="0" fontId="6" fillId="2" borderId="0" xfId="0" applyFont="1" applyFill="1"/>
    <xf numFmtId="0" fontId="5" fillId="2" borderId="0" xfId="0" applyFont="1" applyFill="1"/>
    <xf numFmtId="6" fontId="6" fillId="2" borderId="0" xfId="0" applyNumberFormat="1" applyFont="1" applyFill="1"/>
    <xf numFmtId="0" fontId="4" fillId="2" borderId="11" xfId="0" applyFont="1" applyFill="1" applyBorder="1"/>
    <xf numFmtId="0" fontId="7" fillId="2" borderId="41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5" fillId="2" borderId="41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vertical="center"/>
    </xf>
    <xf numFmtId="0" fontId="0" fillId="2" borderId="41" xfId="0" applyFill="1" applyBorder="1"/>
    <xf numFmtId="0" fontId="5" fillId="2" borderId="4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9" fillId="2" borderId="41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164" fontId="6" fillId="2" borderId="0" xfId="0" applyNumberFormat="1" applyFont="1" applyFill="1"/>
    <xf numFmtId="0" fontId="6" fillId="2" borderId="11" xfId="0" applyFont="1" applyFill="1" applyBorder="1"/>
    <xf numFmtId="0" fontId="4" fillId="2" borderId="41" xfId="0" applyFont="1" applyFill="1" applyBorder="1"/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 vertical="center" wrapText="1"/>
    </xf>
    <xf numFmtId="165" fontId="10" fillId="2" borderId="0" xfId="0" applyNumberFormat="1" applyFont="1" applyFill="1"/>
    <xf numFmtId="0" fontId="5" fillId="2" borderId="41" xfId="0" applyFont="1" applyFill="1" applyBorder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166" fontId="5" fillId="2" borderId="0" xfId="0" applyNumberFormat="1" applyFont="1" applyFill="1" applyAlignment="1">
      <alignment horizontal="right" vertical="center"/>
    </xf>
    <xf numFmtId="1" fontId="5" fillId="2" borderId="0" xfId="0" applyNumberFormat="1" applyFont="1" applyFill="1" applyAlignment="1">
      <alignment horizontal="right" vertical="center"/>
    </xf>
    <xf numFmtId="165" fontId="5" fillId="2" borderId="0" xfId="0" applyNumberFormat="1" applyFont="1" applyFill="1" applyAlignment="1">
      <alignment horizontal="right" vertical="center"/>
    </xf>
    <xf numFmtId="0" fontId="13" fillId="2" borderId="0" xfId="0" applyFont="1" applyFill="1"/>
    <xf numFmtId="0" fontId="4" fillId="2" borderId="15" xfId="0" applyFont="1" applyFill="1" applyBorder="1"/>
    <xf numFmtId="0" fontId="4" fillId="2" borderId="42" xfId="0" applyFont="1" applyFill="1" applyBorder="1"/>
    <xf numFmtId="0" fontId="4" fillId="2" borderId="16" xfId="0" applyFont="1" applyFill="1" applyBorder="1"/>
    <xf numFmtId="0" fontId="5" fillId="2" borderId="13" xfId="0" applyFont="1" applyFill="1" applyBorder="1"/>
    <xf numFmtId="0" fontId="5" fillId="2" borderId="11" xfId="0" applyFont="1" applyFill="1" applyBorder="1" applyAlignment="1">
      <alignment vertical="center" wrapText="1"/>
    </xf>
    <xf numFmtId="0" fontId="3" fillId="2" borderId="0" xfId="0" applyFont="1" applyFill="1"/>
    <xf numFmtId="0" fontId="16" fillId="2" borderId="11" xfId="2" applyFont="1" applyFill="1" applyBorder="1" applyAlignment="1" applyProtection="1">
      <alignment vertical="center"/>
    </xf>
    <xf numFmtId="0" fontId="4" fillId="2" borderId="0" xfId="0" applyFont="1" applyFill="1" applyAlignment="1">
      <alignment horizontal="center"/>
    </xf>
    <xf numFmtId="167" fontId="4" fillId="2" borderId="0" xfId="0" applyNumberFormat="1" applyFont="1" applyFill="1"/>
    <xf numFmtId="164" fontId="4" fillId="2" borderId="0" xfId="0" applyNumberFormat="1" applyFont="1" applyFill="1"/>
    <xf numFmtId="43" fontId="4" fillId="2" borderId="0" xfId="3" applyFont="1" applyFill="1"/>
    <xf numFmtId="165" fontId="4" fillId="2" borderId="0" xfId="0" applyNumberFormat="1" applyFont="1" applyFill="1"/>
    <xf numFmtId="165" fontId="6" fillId="2" borderId="22" xfId="0" applyNumberFormat="1" applyFont="1" applyFill="1" applyBorder="1" applyAlignment="1">
      <alignment horizontal="right" vertical="center" wrapText="1"/>
    </xf>
    <xf numFmtId="165" fontId="6" fillId="2" borderId="24" xfId="0" applyNumberFormat="1" applyFont="1" applyFill="1" applyBorder="1" applyAlignment="1">
      <alignment horizontal="right" vertical="center" wrapText="1"/>
    </xf>
    <xf numFmtId="165" fontId="6" fillId="2" borderId="23" xfId="0" applyNumberFormat="1" applyFont="1" applyFill="1" applyBorder="1"/>
    <xf numFmtId="165" fontId="6" fillId="2" borderId="8" xfId="0" applyNumberFormat="1" applyFont="1" applyFill="1" applyBorder="1"/>
    <xf numFmtId="165" fontId="6" fillId="2" borderId="26" xfId="0" applyNumberFormat="1" applyFont="1" applyFill="1" applyBorder="1" applyAlignment="1">
      <alignment horizontal="right" vertical="center" wrapText="1"/>
    </xf>
    <xf numFmtId="165" fontId="6" fillId="2" borderId="27" xfId="0" applyNumberFormat="1" applyFont="1" applyFill="1" applyBorder="1"/>
    <xf numFmtId="165" fontId="5" fillId="2" borderId="19" xfId="0" applyNumberFormat="1" applyFont="1" applyFill="1" applyBorder="1" applyAlignment="1">
      <alignment horizontal="right" vertical="center"/>
    </xf>
    <xf numFmtId="165" fontId="5" fillId="2" borderId="20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vertical="center" wrapText="1"/>
    </xf>
    <xf numFmtId="0" fontId="18" fillId="2" borderId="0" xfId="2" applyFont="1" applyFill="1" applyBorder="1" applyAlignment="1" applyProtection="1">
      <alignment vertical="center"/>
    </xf>
    <xf numFmtId="165" fontId="5" fillId="5" borderId="37" xfId="0" applyNumberFormat="1" applyFont="1" applyFill="1" applyBorder="1" applyAlignment="1" applyProtection="1">
      <alignment horizontal="center" vertical="center"/>
      <protection locked="0"/>
    </xf>
    <xf numFmtId="165" fontId="10" fillId="3" borderId="40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/>
    </xf>
    <xf numFmtId="165" fontId="10" fillId="2" borderId="4" xfId="0" applyNumberFormat="1" applyFont="1" applyFill="1" applyBorder="1" applyAlignment="1">
      <alignment horizontal="center" vertical="center"/>
    </xf>
    <xf numFmtId="165" fontId="10" fillId="4" borderId="28" xfId="0" applyNumberFormat="1" applyFont="1" applyFill="1" applyBorder="1" applyAlignment="1">
      <alignment horizontal="center" vertical="center"/>
    </xf>
    <xf numFmtId="165" fontId="10" fillId="2" borderId="5" xfId="0" applyNumberFormat="1" applyFont="1" applyFill="1" applyBorder="1" applyAlignment="1">
      <alignment horizontal="center" vertical="center"/>
    </xf>
    <xf numFmtId="165" fontId="7" fillId="6" borderId="9" xfId="0" applyNumberFormat="1" applyFont="1" applyFill="1" applyBorder="1" applyAlignment="1">
      <alignment horizontal="center" vertical="center"/>
    </xf>
    <xf numFmtId="165" fontId="7" fillId="3" borderId="33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6" fillId="2" borderId="22" xfId="0" applyNumberFormat="1" applyFont="1" applyFill="1" applyBorder="1" applyAlignment="1">
      <alignment horizontal="center" vertical="center" wrapText="1"/>
    </xf>
    <xf numFmtId="165" fontId="6" fillId="2" borderId="23" xfId="0" applyNumberFormat="1" applyFont="1" applyFill="1" applyBorder="1" applyAlignment="1">
      <alignment horizontal="center" vertical="center"/>
    </xf>
    <xf numFmtId="165" fontId="6" fillId="2" borderId="24" xfId="0" applyNumberFormat="1" applyFont="1" applyFill="1" applyBorder="1" applyAlignment="1">
      <alignment horizontal="center" vertical="center" wrapText="1"/>
    </xf>
    <xf numFmtId="165" fontId="6" fillId="2" borderId="8" xfId="0" applyNumberFormat="1" applyFont="1" applyFill="1" applyBorder="1" applyAlignment="1">
      <alignment horizontal="center" vertical="center"/>
    </xf>
    <xf numFmtId="165" fontId="5" fillId="2" borderId="33" xfId="0" applyNumberFormat="1" applyFont="1" applyFill="1" applyBorder="1" applyAlignment="1">
      <alignment horizontal="center" vertical="center"/>
    </xf>
    <xf numFmtId="165" fontId="5" fillId="2" borderId="10" xfId="0" applyNumberFormat="1" applyFont="1" applyFill="1" applyBorder="1" applyAlignment="1">
      <alignment horizontal="center" vertical="center"/>
    </xf>
    <xf numFmtId="165" fontId="6" fillId="5" borderId="4" xfId="0" applyNumberFormat="1" applyFont="1" applyFill="1" applyBorder="1" applyAlignment="1" applyProtection="1">
      <alignment horizontal="center" vertical="center"/>
      <protection locked="0"/>
    </xf>
    <xf numFmtId="165" fontId="6" fillId="5" borderId="28" xfId="0" applyNumberFormat="1" applyFont="1" applyFill="1" applyBorder="1" applyAlignment="1" applyProtection="1">
      <alignment horizontal="center" vertical="center"/>
      <protection locked="0"/>
    </xf>
    <xf numFmtId="165" fontId="6" fillId="2" borderId="5" xfId="0" applyNumberFormat="1" applyFont="1" applyFill="1" applyBorder="1" applyAlignment="1">
      <alignment horizontal="center" vertical="center" wrapText="1"/>
    </xf>
    <xf numFmtId="165" fontId="10" fillId="2" borderId="7" xfId="0" applyNumberFormat="1" applyFont="1" applyFill="1" applyBorder="1" applyAlignment="1">
      <alignment horizontal="center" vertical="center"/>
    </xf>
    <xf numFmtId="165" fontId="10" fillId="4" borderId="24" xfId="0" applyNumberFormat="1" applyFont="1" applyFill="1" applyBorder="1" applyAlignment="1">
      <alignment horizontal="center" vertical="center"/>
    </xf>
    <xf numFmtId="165" fontId="10" fillId="2" borderId="8" xfId="0" applyNumberFormat="1" applyFont="1" applyFill="1" applyBorder="1" applyAlignment="1">
      <alignment horizontal="center" vertical="center"/>
    </xf>
    <xf numFmtId="165" fontId="4" fillId="2" borderId="0" xfId="0" applyNumberFormat="1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165" fontId="5" fillId="5" borderId="6" xfId="0" applyNumberFormat="1" applyFont="1" applyFill="1" applyBorder="1" applyAlignment="1" applyProtection="1">
      <alignment horizontal="center" vertical="center"/>
      <protection locked="0"/>
    </xf>
    <xf numFmtId="165" fontId="5" fillId="2" borderId="6" xfId="0" applyNumberFormat="1" applyFont="1" applyFill="1" applyBorder="1" applyAlignment="1">
      <alignment horizontal="center" vertical="center"/>
    </xf>
    <xf numFmtId="165" fontId="12" fillId="3" borderId="10" xfId="0" applyNumberFormat="1" applyFont="1" applyFill="1" applyBorder="1" applyAlignment="1">
      <alignment horizontal="center" vertical="center"/>
    </xf>
    <xf numFmtId="165" fontId="4" fillId="2" borderId="5" xfId="0" applyNumberFormat="1" applyFont="1" applyFill="1" applyBorder="1" applyAlignment="1">
      <alignment horizontal="center" vertical="center"/>
    </xf>
    <xf numFmtId="165" fontId="12" fillId="2" borderId="10" xfId="0" applyNumberFormat="1" applyFont="1" applyFill="1" applyBorder="1" applyAlignment="1">
      <alignment horizontal="center" vertical="center"/>
    </xf>
    <xf numFmtId="165" fontId="19" fillId="2" borderId="5" xfId="0" applyNumberFormat="1" applyFont="1" applyFill="1" applyBorder="1" applyAlignment="1">
      <alignment horizontal="center" vertical="center"/>
    </xf>
    <xf numFmtId="168" fontId="4" fillId="2" borderId="0" xfId="3" applyNumberFormat="1" applyFont="1" applyFill="1"/>
    <xf numFmtId="0" fontId="5" fillId="3" borderId="4" xfId="0" applyFont="1" applyFill="1" applyBorder="1" applyAlignment="1">
      <alignment horizontal="center" vertical="center" wrapText="1"/>
    </xf>
    <xf numFmtId="10" fontId="5" fillId="3" borderId="5" xfId="1" applyNumberFormat="1" applyFont="1" applyFill="1" applyBorder="1" applyAlignment="1" applyProtection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10" fontId="5" fillId="4" borderId="10" xfId="1" applyNumberFormat="1" applyFont="1" applyFill="1" applyBorder="1" applyAlignment="1" applyProtection="1">
      <alignment horizontal="center" vertical="center"/>
    </xf>
    <xf numFmtId="0" fontId="20" fillId="2" borderId="0" xfId="0" applyFont="1" applyFill="1"/>
    <xf numFmtId="0" fontId="5" fillId="2" borderId="35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165" fontId="5" fillId="2" borderId="14" xfId="0" applyNumberFormat="1" applyFont="1" applyFill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left" vertical="center"/>
    </xf>
    <xf numFmtId="0" fontId="12" fillId="2" borderId="3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28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29" xfId="0" applyFont="1" applyFill="1" applyBorder="1" applyAlignment="1">
      <alignment horizontal="left" vertical="center"/>
    </xf>
    <xf numFmtId="0" fontId="6" fillId="2" borderId="43" xfId="0" applyFont="1" applyFill="1" applyBorder="1" applyAlignment="1">
      <alignment horizontal="left" vertical="center"/>
    </xf>
    <xf numFmtId="0" fontId="6" fillId="2" borderId="30" xfId="0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0" fontId="5" fillId="2" borderId="44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165" fontId="7" fillId="2" borderId="14" xfId="0" applyNumberFormat="1" applyFont="1" applyFill="1" applyBorder="1" applyAlignment="1">
      <alignment horizontal="center" vertical="center"/>
    </xf>
    <xf numFmtId="165" fontId="7" fillId="2" borderId="17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8" fillId="2" borderId="0" xfId="2" applyFont="1" applyFill="1" applyBorder="1" applyAlignment="1" applyProtection="1">
      <alignment horizontal="left" vertical="center" wrapText="1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3" fontId="6" fillId="5" borderId="14" xfId="0" applyNumberFormat="1" applyFont="1" applyFill="1" applyBorder="1" applyAlignment="1" applyProtection="1">
      <alignment horizontal="center" vertical="center"/>
      <protection locked="0"/>
    </xf>
    <xf numFmtId="3" fontId="6" fillId="5" borderId="17" xfId="0" applyNumberFormat="1" applyFont="1" applyFill="1" applyBorder="1" applyAlignment="1" applyProtection="1">
      <alignment horizontal="center" vertical="center"/>
      <protection locked="0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64DD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9AA8A-E0FC-46CC-9D5C-655572F5BDDE}">
  <dimension ref="B1:O67"/>
  <sheetViews>
    <sheetView tabSelected="1" zoomScale="95" zoomScaleNormal="95" workbookViewId="0">
      <selection activeCell="E5" sqref="E5:E6"/>
    </sheetView>
  </sheetViews>
  <sheetFormatPr defaultColWidth="8.7265625" defaultRowHeight="14" x14ac:dyDescent="0.3"/>
  <cols>
    <col min="1" max="1" width="2.7265625" style="5" customWidth="1"/>
    <col min="2" max="2" width="2.54296875" style="5" customWidth="1"/>
    <col min="3" max="3" width="57.54296875" style="5" customWidth="1"/>
    <col min="4" max="4" width="36.26953125" style="5" customWidth="1"/>
    <col min="5" max="5" width="28.81640625" style="5" customWidth="1"/>
    <col min="6" max="6" width="16.81640625" style="5" customWidth="1"/>
    <col min="7" max="9" width="17.54296875" style="5" customWidth="1"/>
    <col min="10" max="10" width="4.1796875" style="5" customWidth="1"/>
    <col min="11" max="12" width="8.7265625" style="5"/>
    <col min="13" max="13" width="15" style="5" bestFit="1" customWidth="1"/>
    <col min="14" max="14" width="11.81640625" style="5" bestFit="1" customWidth="1"/>
    <col min="15" max="15" width="15" style="5" bestFit="1" customWidth="1"/>
    <col min="16" max="16384" width="8.7265625" style="5"/>
  </cols>
  <sheetData>
    <row r="1" spans="2:13" ht="43" customHeight="1" thickBot="1" x14ac:dyDescent="0.65">
      <c r="B1" s="33" t="s">
        <v>0</v>
      </c>
      <c r="C1" s="34"/>
      <c r="D1" s="35"/>
      <c r="E1" s="35"/>
      <c r="F1" s="35"/>
      <c r="G1" s="36"/>
      <c r="H1" s="36"/>
      <c r="I1" s="32"/>
      <c r="J1" s="75"/>
      <c r="M1" s="128"/>
    </row>
    <row r="2" spans="2:13" ht="16" customHeight="1" thickBot="1" x14ac:dyDescent="0.4">
      <c r="B2" s="41"/>
      <c r="C2" s="42"/>
      <c r="D2" s="43"/>
      <c r="E2" s="43"/>
      <c r="F2" s="44"/>
      <c r="J2" s="76"/>
    </row>
    <row r="3" spans="2:13" ht="16" thickBot="1" x14ac:dyDescent="0.4">
      <c r="B3" s="29" t="s">
        <v>1</v>
      </c>
      <c r="C3" s="30"/>
      <c r="D3" s="31"/>
      <c r="E3" s="32"/>
      <c r="F3" s="44"/>
      <c r="G3" s="131" t="s">
        <v>2</v>
      </c>
      <c r="H3" s="132"/>
      <c r="J3" s="7"/>
    </row>
    <row r="4" spans="2:13" ht="16" thickBot="1" x14ac:dyDescent="0.4">
      <c r="B4" s="41"/>
      <c r="C4" s="42"/>
      <c r="D4" s="43"/>
      <c r="E4" s="43"/>
      <c r="F4" s="44"/>
      <c r="G4" s="124" t="s">
        <v>3</v>
      </c>
      <c r="H4" s="125">
        <v>0.13800000000000001</v>
      </c>
      <c r="J4" s="7"/>
    </row>
    <row r="5" spans="2:13" ht="15.65" customHeight="1" x14ac:dyDescent="0.35">
      <c r="B5" s="46" t="s">
        <v>4</v>
      </c>
      <c r="C5" s="47"/>
      <c r="D5" s="47"/>
      <c r="E5" s="167">
        <v>0</v>
      </c>
      <c r="F5" s="43"/>
      <c r="G5" s="6" t="s">
        <v>5</v>
      </c>
      <c r="H5" s="1">
        <v>0.20680000000000001</v>
      </c>
      <c r="J5" s="76"/>
    </row>
    <row r="6" spans="2:13" ht="15.65" customHeight="1" thickBot="1" x14ac:dyDescent="0.4">
      <c r="B6" s="48"/>
      <c r="C6" s="49"/>
      <c r="D6" s="49"/>
      <c r="E6" s="168"/>
      <c r="F6" s="43"/>
      <c r="G6" s="126" t="s">
        <v>6</v>
      </c>
      <c r="H6" s="127">
        <v>0.1</v>
      </c>
      <c r="J6" s="76"/>
    </row>
    <row r="7" spans="2:13" ht="15.65" customHeight="1" thickBot="1" x14ac:dyDescent="0.4">
      <c r="B7" s="50"/>
      <c r="C7" s="49"/>
      <c r="D7" s="49"/>
      <c r="E7" s="79"/>
      <c r="F7" s="43"/>
      <c r="J7" s="76"/>
    </row>
    <row r="8" spans="2:13" ht="16" customHeight="1" x14ac:dyDescent="0.35">
      <c r="B8" s="51" t="s">
        <v>7</v>
      </c>
      <c r="D8" s="52"/>
      <c r="E8" s="154">
        <v>7900</v>
      </c>
      <c r="F8" s="42"/>
      <c r="G8" s="169" t="s">
        <v>8</v>
      </c>
      <c r="H8" s="170"/>
      <c r="J8" s="76"/>
    </row>
    <row r="9" spans="2:13" ht="16" customHeight="1" thickBot="1" x14ac:dyDescent="0.4">
      <c r="B9" s="53"/>
      <c r="C9" s="54" t="s">
        <v>9</v>
      </c>
      <c r="D9" s="60"/>
      <c r="E9" s="155"/>
      <c r="F9" s="55" t="s">
        <v>10</v>
      </c>
      <c r="G9" s="171" t="s">
        <v>11</v>
      </c>
      <c r="H9" s="172"/>
      <c r="J9" s="45"/>
    </row>
    <row r="10" spans="2:13" ht="18.649999999999999" customHeight="1" thickBot="1" x14ac:dyDescent="0.4">
      <c r="B10" s="51"/>
      <c r="D10" s="52"/>
      <c r="E10" s="115"/>
      <c r="F10" s="42"/>
      <c r="G10" s="173" t="s">
        <v>12</v>
      </c>
      <c r="H10" s="174"/>
      <c r="I10" s="42"/>
      <c r="J10" s="56"/>
    </row>
    <row r="11" spans="2:13" ht="16" customHeight="1" x14ac:dyDescent="0.35">
      <c r="B11" s="57"/>
      <c r="C11" s="133" t="str">
        <f>"N"&amp;RIGHT(B5,LEN(B5)-FIND("number",B5))&amp;" multiplied by "&amp;TEXT($E$8,"£0,00")</f>
        <v>Number of eligible consultants (full-time equivalent) as at 1 April 2023 multiplied by £7,900</v>
      </c>
      <c r="D11" s="134"/>
      <c r="E11" s="137">
        <f>E5*E8</f>
        <v>0</v>
      </c>
      <c r="F11" s="42"/>
      <c r="G11" s="175" t="s">
        <v>13</v>
      </c>
      <c r="H11" s="176"/>
      <c r="J11" s="45"/>
    </row>
    <row r="12" spans="2:13" ht="16" customHeight="1" thickBot="1" x14ac:dyDescent="0.4">
      <c r="B12" s="57"/>
      <c r="C12" s="135"/>
      <c r="D12" s="136"/>
      <c r="E12" s="138"/>
      <c r="F12" s="42"/>
      <c r="G12" s="165" t="s">
        <v>14</v>
      </c>
      <c r="H12" s="166"/>
      <c r="J12" s="56"/>
    </row>
    <row r="13" spans="2:13" ht="16" customHeight="1" x14ac:dyDescent="0.35">
      <c r="B13" s="57"/>
      <c r="C13" s="58"/>
      <c r="D13" s="59"/>
      <c r="E13" s="116"/>
      <c r="F13" s="43"/>
      <c r="G13" s="42"/>
      <c r="J13" s="56"/>
    </row>
    <row r="14" spans="2:13" ht="16" customHeight="1" x14ac:dyDescent="0.35">
      <c r="B14" s="51" t="s">
        <v>15</v>
      </c>
      <c r="C14" s="60"/>
      <c r="D14" s="59"/>
      <c r="E14" s="116"/>
      <c r="F14" s="43"/>
      <c r="G14" s="43"/>
      <c r="H14" s="58"/>
      <c r="J14" s="56"/>
    </row>
    <row r="15" spans="2:13" ht="16" customHeight="1" thickBot="1" x14ac:dyDescent="0.4">
      <c r="B15" s="51"/>
      <c r="C15" s="60"/>
      <c r="D15" s="59"/>
      <c r="E15" s="116"/>
      <c r="F15" s="43"/>
      <c r="G15" s="43"/>
      <c r="H15" s="58"/>
      <c r="J15" s="56"/>
    </row>
    <row r="16" spans="2:13" ht="27.65" customHeight="1" thickBot="1" x14ac:dyDescent="0.4">
      <c r="B16" s="57"/>
      <c r="C16" s="139" t="s">
        <v>16</v>
      </c>
      <c r="D16" s="140"/>
      <c r="E16" s="117">
        <v>0</v>
      </c>
      <c r="F16" s="42"/>
      <c r="G16" s="43"/>
      <c r="H16" s="58"/>
      <c r="J16" s="56"/>
    </row>
    <row r="17" spans="2:15" ht="16" customHeight="1" thickBot="1" x14ac:dyDescent="0.4">
      <c r="B17" s="57"/>
      <c r="C17" s="60"/>
      <c r="D17" s="59"/>
      <c r="E17" s="116"/>
      <c r="F17" s="43"/>
      <c r="G17" s="43"/>
      <c r="H17" s="42"/>
      <c r="J17" s="56"/>
    </row>
    <row r="18" spans="2:15" ht="30.65" customHeight="1" thickBot="1" x14ac:dyDescent="0.4">
      <c r="B18" s="57"/>
      <c r="C18" s="139" t="s">
        <v>17</v>
      </c>
      <c r="D18" s="140"/>
      <c r="E18" s="118">
        <f>E11+E16</f>
        <v>0</v>
      </c>
      <c r="F18" s="43"/>
      <c r="G18" s="43"/>
      <c r="H18" s="42"/>
      <c r="J18" s="56"/>
    </row>
    <row r="19" spans="2:15" ht="16" customHeight="1" thickBot="1" x14ac:dyDescent="0.4">
      <c r="B19" s="57"/>
      <c r="C19" s="60"/>
      <c r="D19" s="59"/>
      <c r="E19" s="61"/>
      <c r="F19" s="43"/>
      <c r="G19" s="43"/>
      <c r="H19" s="42"/>
      <c r="J19" s="56"/>
    </row>
    <row r="20" spans="2:15" ht="16" customHeight="1" thickBot="1" x14ac:dyDescent="0.4">
      <c r="B20" s="29" t="s">
        <v>18</v>
      </c>
      <c r="C20" s="37"/>
      <c r="D20" s="38"/>
      <c r="E20" s="39"/>
      <c r="F20" s="31"/>
      <c r="G20" s="31"/>
      <c r="H20" s="30"/>
      <c r="I20" s="40"/>
      <c r="J20" s="56"/>
    </row>
    <row r="21" spans="2:15" ht="16" customHeight="1" x14ac:dyDescent="0.35">
      <c r="B21" s="57"/>
      <c r="C21" s="60"/>
      <c r="D21" s="59"/>
      <c r="E21" s="61"/>
      <c r="F21" s="43"/>
      <c r="G21" s="43"/>
      <c r="H21" s="42"/>
      <c r="J21" s="56"/>
    </row>
    <row r="22" spans="2:15" ht="15.5" x14ac:dyDescent="0.35">
      <c r="B22" s="62" t="s">
        <v>19</v>
      </c>
      <c r="C22" s="42"/>
      <c r="D22" s="59"/>
      <c r="E22" s="61"/>
      <c r="F22" s="63"/>
      <c r="G22" s="64"/>
      <c r="H22" s="65"/>
      <c r="J22" s="56"/>
    </row>
    <row r="23" spans="2:15" ht="16" thickBot="1" x14ac:dyDescent="0.4">
      <c r="B23" s="62"/>
      <c r="C23" s="66"/>
      <c r="D23" s="66"/>
      <c r="E23" s="42"/>
      <c r="F23" s="42"/>
      <c r="G23" s="42"/>
      <c r="H23" s="65"/>
      <c r="J23" s="56"/>
    </row>
    <row r="24" spans="2:15" ht="47" thickBot="1" x14ac:dyDescent="0.35">
      <c r="B24" s="62"/>
      <c r="C24" s="8" t="s">
        <v>20</v>
      </c>
      <c r="D24" s="9" t="s">
        <v>21</v>
      </c>
      <c r="E24" s="10" t="s">
        <v>22</v>
      </c>
      <c r="F24" s="10" t="s">
        <v>23</v>
      </c>
      <c r="G24" s="10" t="s">
        <v>24</v>
      </c>
      <c r="H24" s="10" t="s">
        <v>25</v>
      </c>
      <c r="I24" s="11" t="s">
        <v>26</v>
      </c>
      <c r="J24" s="45"/>
    </row>
    <row r="25" spans="2:15" ht="15.5" x14ac:dyDescent="0.35">
      <c r="B25" s="62"/>
      <c r="C25" s="12" t="s">
        <v>27</v>
      </c>
      <c r="D25" s="2">
        <v>3016</v>
      </c>
      <c r="E25" s="27">
        <v>0</v>
      </c>
      <c r="F25" s="27">
        <v>0</v>
      </c>
      <c r="G25" s="84">
        <f t="shared" ref="G25:G33" si="0">(D25*E25)</f>
        <v>0</v>
      </c>
      <c r="H25" s="84">
        <f t="shared" ref="H25:H33" si="1">+(F25*D25*(APAExist))</f>
        <v>0</v>
      </c>
      <c r="I25" s="86">
        <f>G25+H25</f>
        <v>0</v>
      </c>
      <c r="J25" s="45"/>
      <c r="M25" s="80"/>
      <c r="N25" s="81"/>
      <c r="O25" s="80"/>
    </row>
    <row r="26" spans="2:15" ht="15.5" x14ac:dyDescent="0.35">
      <c r="B26" s="62"/>
      <c r="C26" s="13" t="s">
        <v>28</v>
      </c>
      <c r="D26" s="3">
        <v>6032</v>
      </c>
      <c r="E26" s="27">
        <v>0</v>
      </c>
      <c r="F26" s="27">
        <v>0</v>
      </c>
      <c r="G26" s="85">
        <f t="shared" si="0"/>
        <v>0</v>
      </c>
      <c r="H26" s="85">
        <f t="shared" si="1"/>
        <v>0</v>
      </c>
      <c r="I26" s="87">
        <f t="shared" ref="I26:I33" si="2">G26+H26</f>
        <v>0</v>
      </c>
      <c r="J26" s="45"/>
      <c r="M26" s="80"/>
      <c r="N26" s="81"/>
      <c r="O26" s="80"/>
    </row>
    <row r="27" spans="2:15" ht="15.5" x14ac:dyDescent="0.35">
      <c r="B27" s="62"/>
      <c r="C27" s="13" t="s">
        <v>29</v>
      </c>
      <c r="D27" s="3">
        <v>9048</v>
      </c>
      <c r="E27" s="27">
        <v>0</v>
      </c>
      <c r="F27" s="27">
        <v>0</v>
      </c>
      <c r="G27" s="85">
        <f t="shared" si="0"/>
        <v>0</v>
      </c>
      <c r="H27" s="85">
        <f t="shared" si="1"/>
        <v>0</v>
      </c>
      <c r="I27" s="87">
        <f t="shared" si="2"/>
        <v>0</v>
      </c>
      <c r="J27" s="45"/>
      <c r="M27" s="80"/>
      <c r="N27" s="81"/>
      <c r="O27" s="80"/>
    </row>
    <row r="28" spans="2:15" ht="15.5" x14ac:dyDescent="0.35">
      <c r="B28" s="62"/>
      <c r="C28" s="13" t="s">
        <v>30</v>
      </c>
      <c r="D28" s="3">
        <v>12064</v>
      </c>
      <c r="E28" s="27">
        <v>0</v>
      </c>
      <c r="F28" s="27">
        <v>0</v>
      </c>
      <c r="G28" s="85">
        <f t="shared" si="0"/>
        <v>0</v>
      </c>
      <c r="H28" s="85">
        <f t="shared" si="1"/>
        <v>0</v>
      </c>
      <c r="I28" s="87">
        <f t="shared" si="2"/>
        <v>0</v>
      </c>
      <c r="J28" s="45"/>
      <c r="M28" s="80"/>
      <c r="N28" s="81"/>
      <c r="O28" s="80"/>
    </row>
    <row r="29" spans="2:15" ht="15.5" x14ac:dyDescent="0.35">
      <c r="B29" s="62"/>
      <c r="C29" s="13" t="s">
        <v>31</v>
      </c>
      <c r="D29" s="3">
        <v>15080</v>
      </c>
      <c r="E29" s="27">
        <v>0</v>
      </c>
      <c r="F29" s="27">
        <v>0</v>
      </c>
      <c r="G29" s="85">
        <f t="shared" si="0"/>
        <v>0</v>
      </c>
      <c r="H29" s="85">
        <f t="shared" si="1"/>
        <v>0</v>
      </c>
      <c r="I29" s="87">
        <f t="shared" si="2"/>
        <v>0</v>
      </c>
      <c r="J29" s="45"/>
      <c r="M29" s="80"/>
      <c r="N29" s="81"/>
      <c r="O29" s="80"/>
    </row>
    <row r="30" spans="2:15" ht="15.5" x14ac:dyDescent="0.35">
      <c r="B30" s="62"/>
      <c r="C30" s="13" t="s">
        <v>32</v>
      </c>
      <c r="D30" s="3">
        <v>18096</v>
      </c>
      <c r="E30" s="27">
        <v>0</v>
      </c>
      <c r="F30" s="27">
        <v>0</v>
      </c>
      <c r="G30" s="85">
        <f t="shared" si="0"/>
        <v>0</v>
      </c>
      <c r="H30" s="85">
        <f t="shared" si="1"/>
        <v>0</v>
      </c>
      <c r="I30" s="87">
        <f t="shared" si="2"/>
        <v>0</v>
      </c>
      <c r="J30" s="45"/>
      <c r="M30" s="80"/>
      <c r="N30" s="81"/>
      <c r="O30" s="80"/>
    </row>
    <row r="31" spans="2:15" ht="15.5" x14ac:dyDescent="0.35">
      <c r="B31" s="62"/>
      <c r="C31" s="13" t="s">
        <v>33</v>
      </c>
      <c r="D31" s="3">
        <v>24128</v>
      </c>
      <c r="E31" s="27">
        <v>0</v>
      </c>
      <c r="F31" s="27">
        <v>0</v>
      </c>
      <c r="G31" s="85">
        <f t="shared" si="0"/>
        <v>0</v>
      </c>
      <c r="H31" s="85">
        <f t="shared" si="1"/>
        <v>0</v>
      </c>
      <c r="I31" s="87">
        <f t="shared" si="2"/>
        <v>0</v>
      </c>
      <c r="J31" s="45"/>
      <c r="M31" s="80"/>
      <c r="N31" s="81"/>
      <c r="O31" s="80"/>
    </row>
    <row r="32" spans="2:15" ht="17.149999999999999" customHeight="1" x14ac:dyDescent="0.35">
      <c r="B32" s="62"/>
      <c r="C32" s="13" t="s">
        <v>34</v>
      </c>
      <c r="D32" s="3">
        <v>30160</v>
      </c>
      <c r="E32" s="27">
        <v>0</v>
      </c>
      <c r="F32" s="27">
        <v>0</v>
      </c>
      <c r="G32" s="85">
        <f t="shared" si="0"/>
        <v>0</v>
      </c>
      <c r="H32" s="85">
        <f t="shared" si="1"/>
        <v>0</v>
      </c>
      <c r="I32" s="87">
        <f t="shared" si="2"/>
        <v>0</v>
      </c>
      <c r="J32" s="45"/>
      <c r="M32" s="80"/>
      <c r="N32" s="81"/>
      <c r="O32" s="80"/>
    </row>
    <row r="33" spans="2:15" ht="16" thickBot="1" x14ac:dyDescent="0.4">
      <c r="B33" s="62"/>
      <c r="C33" s="14" t="s">
        <v>35</v>
      </c>
      <c r="D33" s="4">
        <v>36192</v>
      </c>
      <c r="E33" s="27">
        <v>0</v>
      </c>
      <c r="F33" s="27">
        <v>0</v>
      </c>
      <c r="G33" s="88">
        <f t="shared" si="0"/>
        <v>0</v>
      </c>
      <c r="H33" s="88">
        <f t="shared" si="1"/>
        <v>0</v>
      </c>
      <c r="I33" s="89">
        <f t="shared" si="2"/>
        <v>0</v>
      </c>
      <c r="J33" s="45"/>
      <c r="M33" s="80"/>
      <c r="N33" s="81"/>
      <c r="O33" s="80"/>
    </row>
    <row r="34" spans="2:15" ht="15" customHeight="1" thickBot="1" x14ac:dyDescent="0.35">
      <c r="B34" s="62"/>
      <c r="C34" s="15" t="s">
        <v>36</v>
      </c>
      <c r="D34" s="16"/>
      <c r="E34" s="17">
        <f>SUM(E25:E33)</f>
        <v>0</v>
      </c>
      <c r="F34" s="18">
        <f>SUM(F25:F33)</f>
        <v>0</v>
      </c>
      <c r="G34" s="90">
        <f>SUM(G25:G33)</f>
        <v>0</v>
      </c>
      <c r="H34" s="90">
        <f>SUM(H25:H33)</f>
        <v>0</v>
      </c>
      <c r="I34" s="91">
        <f>SUM(G34:H34)</f>
        <v>0</v>
      </c>
      <c r="J34" s="45"/>
      <c r="M34" s="80"/>
      <c r="N34" s="80"/>
      <c r="O34" s="80"/>
    </row>
    <row r="35" spans="2:15" ht="15" customHeight="1" thickBot="1" x14ac:dyDescent="0.35">
      <c r="B35" s="62"/>
      <c r="C35" s="67"/>
      <c r="D35" s="67"/>
      <c r="E35" s="68"/>
      <c r="F35" s="69"/>
      <c r="G35" s="70"/>
      <c r="H35" s="70"/>
      <c r="I35" s="70"/>
      <c r="J35" s="45"/>
      <c r="M35" s="80"/>
      <c r="N35" s="81"/>
      <c r="O35" s="80"/>
    </row>
    <row r="36" spans="2:15" ht="31" customHeight="1" x14ac:dyDescent="0.35">
      <c r="B36" s="62"/>
      <c r="C36" s="145" t="s">
        <v>52</v>
      </c>
      <c r="D36" s="146"/>
      <c r="E36" s="147"/>
      <c r="G36" s="109">
        <v>0</v>
      </c>
      <c r="H36" s="110">
        <v>0</v>
      </c>
      <c r="I36" s="111">
        <f>SUM(G36:H36)</f>
        <v>0</v>
      </c>
      <c r="J36" s="56"/>
      <c r="M36" s="82"/>
      <c r="N36" s="82"/>
      <c r="O36" s="80"/>
    </row>
    <row r="37" spans="2:15" ht="31" customHeight="1" x14ac:dyDescent="0.35">
      <c r="B37" s="62"/>
      <c r="C37" s="148" t="s">
        <v>53</v>
      </c>
      <c r="D37" s="149"/>
      <c r="E37" s="150"/>
      <c r="G37" s="112">
        <f>G34-G36</f>
        <v>0</v>
      </c>
      <c r="H37" s="113">
        <f>H34-H36</f>
        <v>0</v>
      </c>
      <c r="I37" s="114">
        <f>I34-I36</f>
        <v>0</v>
      </c>
      <c r="J37" s="56"/>
      <c r="M37" s="80"/>
      <c r="N37" s="81"/>
      <c r="O37" s="80"/>
    </row>
    <row r="38" spans="2:15" ht="31" customHeight="1" thickBot="1" x14ac:dyDescent="0.35">
      <c r="B38" s="62"/>
      <c r="C38" s="151" t="s">
        <v>37</v>
      </c>
      <c r="D38" s="152"/>
      <c r="E38" s="153"/>
      <c r="G38" s="100">
        <f>(ENIC+(1+EPC))*G37</f>
        <v>0</v>
      </c>
      <c r="H38" s="101">
        <f>H37+(ENIC*H37)</f>
        <v>0</v>
      </c>
      <c r="I38" s="102">
        <f>G38+H38</f>
        <v>0</v>
      </c>
      <c r="J38" s="45"/>
      <c r="M38" s="80"/>
      <c r="N38" s="81"/>
      <c r="O38" s="80"/>
    </row>
    <row r="39" spans="2:15" ht="15.5" x14ac:dyDescent="0.35">
      <c r="B39" s="62"/>
      <c r="C39" s="42"/>
      <c r="D39" s="59"/>
      <c r="E39" s="61"/>
      <c r="F39" s="63"/>
      <c r="G39" s="64"/>
      <c r="H39" s="65"/>
      <c r="J39" s="56"/>
    </row>
    <row r="40" spans="2:15" ht="15.5" x14ac:dyDescent="0.35">
      <c r="B40" s="62" t="s">
        <v>38</v>
      </c>
      <c r="H40" s="42"/>
      <c r="I40" s="77"/>
      <c r="J40" s="56"/>
    </row>
    <row r="41" spans="2:15" ht="16" thickBot="1" x14ac:dyDescent="0.4">
      <c r="B41" s="62"/>
      <c r="C41" s="54"/>
      <c r="D41" s="54"/>
      <c r="H41" s="65"/>
      <c r="J41" s="56"/>
      <c r="M41" s="80"/>
      <c r="N41" s="81"/>
      <c r="O41" s="80"/>
    </row>
    <row r="42" spans="2:15" ht="47.25" customHeight="1" thickBot="1" x14ac:dyDescent="0.35">
      <c r="B42" s="62"/>
      <c r="C42" s="8" t="s">
        <v>20</v>
      </c>
      <c r="D42" s="9" t="s">
        <v>21</v>
      </c>
      <c r="E42" s="10" t="s">
        <v>22</v>
      </c>
      <c r="F42" s="10" t="s">
        <v>23</v>
      </c>
      <c r="G42" s="10" t="s">
        <v>24</v>
      </c>
      <c r="H42" s="10" t="s">
        <v>25</v>
      </c>
      <c r="I42" s="11" t="s">
        <v>26</v>
      </c>
      <c r="J42" s="45"/>
      <c r="M42" s="80"/>
      <c r="N42" s="81"/>
      <c r="O42" s="80"/>
    </row>
    <row r="43" spans="2:15" ht="30" customHeight="1" x14ac:dyDescent="0.3">
      <c r="B43" s="62"/>
      <c r="C43" s="19" t="s">
        <v>39</v>
      </c>
      <c r="D43" s="2">
        <v>24128</v>
      </c>
      <c r="E43" s="27">
        <v>0</v>
      </c>
      <c r="F43" s="27">
        <v>0</v>
      </c>
      <c r="G43" s="103">
        <f>(D43*E43)</f>
        <v>0</v>
      </c>
      <c r="H43" s="103">
        <f>+(F43*D43*(APAExist))</f>
        <v>0</v>
      </c>
      <c r="I43" s="104">
        <f>G43+H43</f>
        <v>0</v>
      </c>
      <c r="J43" s="45"/>
      <c r="M43" s="80"/>
      <c r="N43" s="81"/>
      <c r="O43" s="80"/>
    </row>
    <row r="44" spans="2:15" ht="30" customHeight="1" x14ac:dyDescent="0.3">
      <c r="B44" s="62"/>
      <c r="C44" s="20" t="s">
        <v>40</v>
      </c>
      <c r="D44" s="3">
        <v>30160</v>
      </c>
      <c r="E44" s="28">
        <v>0</v>
      </c>
      <c r="F44" s="28">
        <v>0</v>
      </c>
      <c r="G44" s="105">
        <f>(D44*E44)</f>
        <v>0</v>
      </c>
      <c r="H44" s="105">
        <f>+(F44*D44*(APAExist))</f>
        <v>0</v>
      </c>
      <c r="I44" s="106">
        <f>G44+H44</f>
        <v>0</v>
      </c>
      <c r="J44" s="45"/>
      <c r="M44" s="80"/>
      <c r="N44" s="81"/>
      <c r="O44" s="80"/>
    </row>
    <row r="45" spans="2:15" ht="30" customHeight="1" thickBot="1" x14ac:dyDescent="0.35">
      <c r="B45" s="62"/>
      <c r="C45" s="141" t="s">
        <v>41</v>
      </c>
      <c r="D45" s="142"/>
      <c r="E45" s="21">
        <f>SUM(E43:E44)</f>
        <v>0</v>
      </c>
      <c r="F45" s="21">
        <f>SUM(F43:F44)</f>
        <v>0</v>
      </c>
      <c r="G45" s="107">
        <f>SUM(G43:G44)</f>
        <v>0</v>
      </c>
      <c r="H45" s="107">
        <f>SUM(H43:H44)</f>
        <v>0</v>
      </c>
      <c r="I45" s="108">
        <f>SUM(I43:I44)</f>
        <v>0</v>
      </c>
      <c r="J45" s="45"/>
      <c r="M45" s="80"/>
      <c r="N45" s="80"/>
      <c r="O45" s="80"/>
    </row>
    <row r="46" spans="2:15" ht="15" customHeight="1" thickBot="1" x14ac:dyDescent="0.4">
      <c r="B46" s="62"/>
      <c r="H46" s="65"/>
      <c r="J46" s="56"/>
    </row>
    <row r="47" spans="2:15" ht="31" customHeight="1" x14ac:dyDescent="0.35">
      <c r="B47" s="62"/>
      <c r="C47" s="22" t="s">
        <v>42</v>
      </c>
      <c r="D47" s="23" t="s">
        <v>43</v>
      </c>
      <c r="G47" s="97">
        <f>G45</f>
        <v>0</v>
      </c>
      <c r="H47" s="98">
        <f>H45</f>
        <v>0</v>
      </c>
      <c r="I47" s="99">
        <f t="shared" ref="I47" si="3">SUM(G47:H47)</f>
        <v>0</v>
      </c>
      <c r="J47" s="56"/>
    </row>
    <row r="48" spans="2:15" ht="30" customHeight="1" thickBot="1" x14ac:dyDescent="0.4">
      <c r="B48" s="62"/>
      <c r="C48" s="143" t="s">
        <v>44</v>
      </c>
      <c r="D48" s="144"/>
      <c r="G48" s="100">
        <f>(ENIC+(1+EPC))*G47</f>
        <v>0</v>
      </c>
      <c r="H48" s="101">
        <f>H47+(ENIC*H47)</f>
        <v>0</v>
      </c>
      <c r="I48" s="102">
        <f>SUM(G48:H48)</f>
        <v>0</v>
      </c>
      <c r="J48" s="56"/>
    </row>
    <row r="49" spans="2:15" ht="16" thickBot="1" x14ac:dyDescent="0.4">
      <c r="B49" s="62"/>
      <c r="C49" s="65"/>
      <c r="D49" s="65"/>
      <c r="E49" s="65"/>
      <c r="F49" s="65"/>
      <c r="G49" s="64"/>
      <c r="H49" s="65"/>
      <c r="J49" s="56"/>
      <c r="M49" s="80"/>
      <c r="N49" s="80"/>
    </row>
    <row r="50" spans="2:15" ht="16" thickBot="1" x14ac:dyDescent="0.4">
      <c r="B50" s="29" t="s">
        <v>45</v>
      </c>
      <c r="C50" s="37"/>
      <c r="D50" s="38"/>
      <c r="E50" s="39"/>
      <c r="F50" s="31"/>
      <c r="G50" s="31"/>
      <c r="H50" s="30"/>
      <c r="I50" s="40"/>
      <c r="J50" s="56"/>
    </row>
    <row r="51" spans="2:15" ht="16" thickBot="1" x14ac:dyDescent="0.4">
      <c r="B51" s="62"/>
      <c r="H51" s="65"/>
      <c r="J51" s="56"/>
    </row>
    <row r="52" spans="2:15" ht="16" thickBot="1" x14ac:dyDescent="0.4">
      <c r="B52" s="62"/>
      <c r="C52" s="129" t="s">
        <v>46</v>
      </c>
      <c r="D52" s="24" t="s">
        <v>47</v>
      </c>
      <c r="E52" s="94">
        <v>0</v>
      </c>
      <c r="F52" s="71"/>
      <c r="H52" s="65"/>
      <c r="J52" s="56"/>
      <c r="M52" s="81"/>
    </row>
    <row r="53" spans="2:15" ht="16" thickBot="1" x14ac:dyDescent="0.4">
      <c r="B53" s="62"/>
      <c r="C53" s="130"/>
      <c r="D53" s="25" t="s">
        <v>48</v>
      </c>
      <c r="E53" s="95">
        <f>E52+(E52*ENIC)</f>
        <v>0</v>
      </c>
      <c r="F53" s="63"/>
      <c r="G53" s="64"/>
      <c r="H53" s="65"/>
      <c r="J53" s="56"/>
      <c r="M53" s="81"/>
    </row>
    <row r="54" spans="2:15" ht="16" thickBot="1" x14ac:dyDescent="0.4">
      <c r="B54" s="62"/>
      <c r="C54" s="67"/>
      <c r="D54" s="59"/>
      <c r="E54" s="96"/>
      <c r="F54" s="63"/>
      <c r="G54" s="64"/>
      <c r="H54" s="65"/>
      <c r="J54" s="56"/>
    </row>
    <row r="55" spans="2:15" ht="16" thickBot="1" x14ac:dyDescent="0.4">
      <c r="B55" s="62"/>
      <c r="C55" s="129" t="s">
        <v>49</v>
      </c>
      <c r="D55" s="24" t="s">
        <v>47</v>
      </c>
      <c r="E55" s="94">
        <v>0</v>
      </c>
      <c r="F55" s="63"/>
      <c r="G55" s="64"/>
      <c r="H55" s="65"/>
      <c r="J55" s="56"/>
    </row>
    <row r="56" spans="2:15" ht="16" thickBot="1" x14ac:dyDescent="0.4">
      <c r="B56" s="62"/>
      <c r="C56" s="130"/>
      <c r="D56" s="25" t="s">
        <v>48</v>
      </c>
      <c r="E56" s="95">
        <f>E55+(E55*ENIC)</f>
        <v>0</v>
      </c>
      <c r="F56" s="63"/>
      <c r="G56" s="64"/>
      <c r="H56" s="65"/>
      <c r="J56" s="56"/>
    </row>
    <row r="57" spans="2:15" ht="16" thickBot="1" x14ac:dyDescent="0.4">
      <c r="B57" s="62"/>
      <c r="D57" s="59"/>
      <c r="E57" s="61"/>
      <c r="F57" s="63"/>
      <c r="G57" s="64"/>
      <c r="H57" s="65"/>
      <c r="J57" s="56"/>
    </row>
    <row r="58" spans="2:15" ht="16" thickBot="1" x14ac:dyDescent="0.4">
      <c r="B58" s="29" t="s">
        <v>50</v>
      </c>
      <c r="C58" s="37"/>
      <c r="D58" s="38"/>
      <c r="E58" s="39"/>
      <c r="F58" s="31"/>
      <c r="G58" s="31"/>
      <c r="H58" s="30"/>
      <c r="I58" s="40"/>
      <c r="J58" s="56"/>
      <c r="O58" s="123"/>
    </row>
    <row r="59" spans="2:15" ht="16" thickBot="1" x14ac:dyDescent="0.4">
      <c r="B59" s="62"/>
      <c r="D59" s="59"/>
      <c r="E59" s="61"/>
      <c r="F59" s="63"/>
      <c r="G59" s="64"/>
      <c r="H59" s="65"/>
      <c r="J59" s="56"/>
      <c r="M59" s="83"/>
    </row>
    <row r="60" spans="2:15" ht="42.65" customHeight="1" x14ac:dyDescent="0.3">
      <c r="B60" s="57"/>
      <c r="C60" s="156" t="s">
        <v>51</v>
      </c>
      <c r="D60" s="157"/>
      <c r="E60" s="122">
        <f>IF(E18-(I37+I47+E52+E55)&lt;0,0,E18-(I37+I47+E52+E55))</f>
        <v>0</v>
      </c>
      <c r="F60" s="93"/>
      <c r="G60" s="92"/>
      <c r="H60" s="92"/>
      <c r="J60" s="78"/>
      <c r="M60" s="81"/>
      <c r="O60" s="83"/>
    </row>
    <row r="61" spans="2:15" ht="25.5" customHeight="1" thickBot="1" x14ac:dyDescent="0.4">
      <c r="B61" s="62"/>
      <c r="C61" s="158" t="s">
        <v>54</v>
      </c>
      <c r="D61" s="159"/>
      <c r="E61" s="119">
        <f>E60+(E60*ENIC)</f>
        <v>0</v>
      </c>
      <c r="F61" s="164"/>
      <c r="G61" s="164"/>
      <c r="H61" s="164"/>
      <c r="I61" s="164"/>
      <c r="J61" s="56"/>
      <c r="M61" s="81"/>
      <c r="O61" s="83"/>
    </row>
    <row r="62" spans="2:15" ht="16.5" customHeight="1" thickBot="1" x14ac:dyDescent="0.4">
      <c r="B62" s="62"/>
      <c r="J62" s="56"/>
      <c r="M62" s="81"/>
      <c r="O62" s="83"/>
    </row>
    <row r="63" spans="2:15" ht="25.5" customHeight="1" x14ac:dyDescent="0.3">
      <c r="B63" s="57"/>
      <c r="C63" s="160" t="s">
        <v>55</v>
      </c>
      <c r="D63" s="161"/>
      <c r="E63" s="120">
        <f>E56+E53+I48+I38</f>
        <v>0</v>
      </c>
      <c r="J63" s="45"/>
      <c r="M63" s="81"/>
      <c r="O63" s="83"/>
    </row>
    <row r="64" spans="2:15" ht="25.5" customHeight="1" thickBot="1" x14ac:dyDescent="0.35">
      <c r="B64" s="57"/>
      <c r="C64" s="162" t="s">
        <v>56</v>
      </c>
      <c r="D64" s="163"/>
      <c r="E64" s="121">
        <f>E61+E63</f>
        <v>0</v>
      </c>
      <c r="F64" s="83"/>
      <c r="J64" s="45"/>
      <c r="M64" s="81"/>
      <c r="O64" s="83"/>
    </row>
    <row r="65" spans="2:15" ht="14.5" thickBot="1" x14ac:dyDescent="0.35">
      <c r="B65" s="72"/>
      <c r="C65" s="73"/>
      <c r="D65" s="73"/>
      <c r="E65" s="73"/>
      <c r="F65" s="73"/>
      <c r="G65" s="73"/>
      <c r="H65" s="73"/>
      <c r="I65" s="73"/>
      <c r="J65" s="74"/>
      <c r="M65" s="81"/>
      <c r="O65" s="81"/>
    </row>
    <row r="66" spans="2:15" ht="14.5" x14ac:dyDescent="0.35">
      <c r="C66" s="26"/>
      <c r="M66" s="81"/>
    </row>
    <row r="67" spans="2:15" x14ac:dyDescent="0.3">
      <c r="M67" s="81"/>
    </row>
  </sheetData>
  <sheetProtection algorithmName="SHA-512" hashValue="BG8qqIFhlEV2rUpNpQzgC5at2h/QAtH0APU3IGNHAKNdqZ94/J4MXuaJU+KBv9ST7jmQdDXNQP6aKej8QoML6Q==" saltValue="WaDN/qyqHmcz4m8e1/y+nw==" spinCount="100000" sheet="1" objects="1" scenarios="1" selectLockedCells="1"/>
  <mergeCells count="24">
    <mergeCell ref="G9:H9"/>
    <mergeCell ref="G10:H10"/>
    <mergeCell ref="G11:H11"/>
    <mergeCell ref="C60:D60"/>
    <mergeCell ref="C61:D61"/>
    <mergeCell ref="C63:D63"/>
    <mergeCell ref="C64:D64"/>
    <mergeCell ref="F61:I61"/>
    <mergeCell ref="C55:C56"/>
    <mergeCell ref="G3:H3"/>
    <mergeCell ref="C11:D12"/>
    <mergeCell ref="E11:E12"/>
    <mergeCell ref="C16:D16"/>
    <mergeCell ref="C18:D18"/>
    <mergeCell ref="C45:D45"/>
    <mergeCell ref="C48:D48"/>
    <mergeCell ref="C52:C53"/>
    <mergeCell ref="C36:E36"/>
    <mergeCell ref="C37:E37"/>
    <mergeCell ref="C38:E38"/>
    <mergeCell ref="E8:E9"/>
    <mergeCell ref="G12:H12"/>
    <mergeCell ref="E5:E6"/>
    <mergeCell ref="G8:H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FD0CFF71803141AE3E6E3CB90CA45B" ma:contentTypeVersion="20" ma:contentTypeDescription="Create a new document." ma:contentTypeScope="" ma:versionID="abf022aa89cf0d7f1eed0832dbd6dc6c">
  <xsd:schema xmlns:xsd="http://www.w3.org/2001/XMLSchema" xmlns:xs="http://www.w3.org/2001/XMLSchema" xmlns:p="http://schemas.microsoft.com/office/2006/metadata/properties" xmlns:ns2="156bd7d7-5171-407e-b4b1-07f5c6674729" xmlns:ns3="cd83aa4d-cc96-43d8-8fa6-7417656749ce" targetNamespace="http://schemas.microsoft.com/office/2006/metadata/properties" ma:root="true" ma:fieldsID="dcd36d61314753ff5ed32d89f71c2aab" ns2:_="" ns3:_="">
    <xsd:import namespace="156bd7d7-5171-407e-b4b1-07f5c6674729"/>
    <xsd:import namespace="cd83aa4d-cc96-43d8-8fa6-7417656749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Dealtwith_x003f_" minOccurs="0"/>
                <xsd:element ref="ns2:MediaLengthInSeconds" minOccurs="0"/>
                <xsd:element ref="ns2:Notes" minOccurs="0"/>
                <xsd:element ref="ns2:MediaServiceObjectDetectorVersion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6bd7d7-5171-407e-b4b1-07f5c66747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Dealtwith_x003f_" ma:index="20" nillable="true" ma:displayName="Dealt with?" ma:default="0" ma:format="Dropdown" ma:internalName="Dealtwith_x003f_">
      <xsd:simpleType>
        <xsd:restriction base="dms:Boolean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Notes" ma:index="22" nillable="true" ma:displayName="Notes" ma:description="Description of document" ma:format="Dropdown" ma:internalName="Notes">
      <xsd:simpleType>
        <xsd:restriction base="dms:Text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9f334ec-5907-4406-9c20-eeaa5f585b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83aa4d-cc96-43d8-8fa6-7417656749c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bc9de8e7-4739-4fdc-84cb-b714dde59a07}" ma:internalName="TaxCatchAll" ma:showField="CatchAllData" ma:web="cd83aa4d-cc96-43d8-8fa6-7417656749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altwith_x003f_ xmlns="156bd7d7-5171-407e-b4b1-07f5c6674729">false</Dealtwith_x003f_>
    <Notes xmlns="156bd7d7-5171-407e-b4b1-07f5c6674729" xsi:nil="true"/>
    <TaxCatchAll xmlns="cd83aa4d-cc96-43d8-8fa6-7417656749ce" xsi:nil="true"/>
    <lcf76f155ced4ddcb4097134ff3c332f xmlns="156bd7d7-5171-407e-b4b1-07f5c667472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5E3D91C-B738-4FA3-93AF-76D8FD4D01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6bd7d7-5171-407e-b4b1-07f5c6674729"/>
    <ds:schemaRef ds:uri="cd83aa4d-cc96-43d8-8fa6-7417656749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09BFEE-328F-4721-8646-C3D36126A2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C39834-D2AD-4220-8193-EDF94D9F8482}">
  <ds:schemaRefs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cd83aa4d-cc96-43d8-8fa6-7417656749ce"/>
    <ds:schemaRef ds:uri="http://schemas.openxmlformats.org/package/2006/metadata/core-properties"/>
    <ds:schemaRef ds:uri="156bd7d7-5171-407e-b4b1-07f5c6674729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LCEA Financial Tool 2023-24</vt:lpstr>
      <vt:lpstr>APAExist</vt:lpstr>
      <vt:lpstr>ENIC</vt:lpstr>
      <vt:lpstr>EPC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Kerri Burnham</dc:creator>
  <cp:keywords/>
  <dc:description/>
  <cp:lastModifiedBy>Danielle Lindley</cp:lastModifiedBy>
  <cp:revision/>
  <dcterms:created xsi:type="dcterms:W3CDTF">2023-06-22T07:41:52Z</dcterms:created>
  <dcterms:modified xsi:type="dcterms:W3CDTF">2023-09-15T16:10:05Z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0x01010058FD0CFF71803141AE3E6E3CB90CA45B</vt:lpwstr>
  </property>
  <property fmtid="{D5CDD505-2E9C-101B-9397-08002B2CF9AE}" pid="3" name="MediaServiceImageTags">
    <vt:lpwstr/>
  </property>
</Properties>
</file>