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fct.sharepoint.com/sites/gatsby/tech-ed/FEprogramme/Health/ICS/ICS Network/Research projects/Active/Health Economics/Susan Howard_consultant/Reports/"/>
    </mc:Choice>
  </mc:AlternateContent>
  <xr:revisionPtr revIDLastSave="0" documentId="8_{D44F25CA-C89B-46C3-B814-642777F17D21}" xr6:coauthVersionLast="47" xr6:coauthVersionMax="47" xr10:uidLastSave="{00000000-0000-0000-0000-000000000000}"/>
  <bookViews>
    <workbookView xWindow="-110" yWindow="-110" windowWidth="19420" windowHeight="10300" xr2:uid="{8B5D5049-90FC-44A3-AEFA-98BC8798D7D6}"/>
  </bookViews>
  <sheets>
    <sheet name="Guidance Notes" sheetId="7" r:id="rId1"/>
    <sheet name="Placement Costs" sheetId="4" r:id="rId2"/>
    <sheet name="Staff Salary Costing Formulas" sheetId="6" r:id="rId3"/>
  </sheets>
  <definedNames>
    <definedName name="_xlnm._FilterDatabase" localSheetId="1" hidden="1">'Placement Costs'!#REF!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4" l="1"/>
  <c r="K46" i="4"/>
  <c r="K45" i="4"/>
  <c r="K44" i="4"/>
  <c r="K43" i="4"/>
  <c r="K37" i="4"/>
  <c r="K36" i="4"/>
  <c r="K35" i="4"/>
  <c r="K34" i="4"/>
  <c r="K33" i="4"/>
  <c r="K32" i="4"/>
  <c r="K31" i="4"/>
  <c r="K30" i="4"/>
  <c r="K29" i="4"/>
  <c r="K28" i="4"/>
  <c r="K22" i="4"/>
  <c r="K19" i="4"/>
  <c r="K11" i="4"/>
  <c r="K10" i="4"/>
  <c r="K9" i="4"/>
  <c r="K5" i="4"/>
  <c r="K4" i="4"/>
  <c r="I35" i="4"/>
  <c r="G35" i="4"/>
  <c r="E75" i="6"/>
  <c r="E74" i="6"/>
  <c r="E73" i="6"/>
  <c r="E72" i="6"/>
  <c r="E71" i="6"/>
  <c r="E70" i="6"/>
  <c r="E69" i="6"/>
  <c r="I5" i="4"/>
  <c r="J5" i="4" s="1"/>
  <c r="I4" i="4"/>
  <c r="F10" i="4"/>
  <c r="I9" i="4"/>
  <c r="F9" i="4"/>
  <c r="J9" i="4" l="1"/>
  <c r="D17" i="6" l="1"/>
  <c r="B16" i="6"/>
  <c r="D16" i="6" s="1"/>
  <c r="B17" i="6"/>
  <c r="B18" i="6"/>
  <c r="D18" i="6" s="1"/>
  <c r="B19" i="6"/>
  <c r="D19" i="6" s="1"/>
  <c r="B20" i="6"/>
  <c r="D20" i="6" s="1"/>
  <c r="B15" i="6"/>
  <c r="E6" i="6"/>
  <c r="C6" i="6" s="1"/>
  <c r="C27" i="6" s="1"/>
  <c r="E7" i="6"/>
  <c r="C7" i="6" s="1"/>
  <c r="C28" i="6" s="1"/>
  <c r="E8" i="6"/>
  <c r="C8" i="6" s="1"/>
  <c r="C29" i="6" s="1"/>
  <c r="E9" i="6"/>
  <c r="C9" i="6" s="1"/>
  <c r="C30" i="6" s="1"/>
  <c r="E10" i="6"/>
  <c r="C10" i="6" s="1"/>
  <c r="C31" i="6" s="1"/>
  <c r="E5" i="6"/>
  <c r="C5" i="6" s="1"/>
  <c r="C37" i="6" s="1"/>
  <c r="F29" i="4"/>
  <c r="F30" i="4"/>
  <c r="F31" i="4"/>
  <c r="F32" i="4"/>
  <c r="F33" i="4"/>
  <c r="F34" i="4"/>
  <c r="F35" i="4"/>
  <c r="F36" i="4"/>
  <c r="F28" i="4"/>
  <c r="F44" i="4"/>
  <c r="F45" i="4"/>
  <c r="F46" i="4"/>
  <c r="F47" i="4"/>
  <c r="F43" i="4"/>
  <c r="F17" i="4"/>
  <c r="F18" i="4"/>
  <c r="F19" i="4"/>
  <c r="F20" i="4"/>
  <c r="F21" i="4"/>
  <c r="F22" i="4"/>
  <c r="F3" i="4"/>
  <c r="F4" i="4"/>
  <c r="F16" i="4"/>
  <c r="I46" i="4"/>
  <c r="I45" i="4"/>
  <c r="I44" i="4"/>
  <c r="I43" i="4"/>
  <c r="I36" i="4"/>
  <c r="I34" i="4"/>
  <c r="I33" i="4"/>
  <c r="I32" i="4"/>
  <c r="I31" i="4"/>
  <c r="I30" i="4"/>
  <c r="I29" i="4"/>
  <c r="I28" i="4"/>
  <c r="I21" i="4"/>
  <c r="I19" i="4"/>
  <c r="I18" i="4"/>
  <c r="I17" i="4"/>
  <c r="I16" i="4"/>
  <c r="C26" i="6" l="1"/>
  <c r="C38" i="6"/>
  <c r="E38" i="6" s="1"/>
  <c r="C39" i="6"/>
  <c r="E39" i="6" s="1"/>
  <c r="C40" i="6"/>
  <c r="E40" i="6" s="1"/>
  <c r="C41" i="6"/>
  <c r="E41" i="6" s="1"/>
  <c r="C42" i="6"/>
  <c r="E42" i="6" s="1"/>
  <c r="J36" i="4"/>
  <c r="E37" i="6"/>
  <c r="E63" i="6"/>
  <c r="E62" i="6"/>
  <c r="E61" i="6"/>
  <c r="E60" i="6"/>
  <c r="E59" i="6"/>
  <c r="E58" i="6"/>
  <c r="J37" i="4"/>
  <c r="E52" i="6"/>
  <c r="E51" i="6"/>
  <c r="E50" i="6"/>
  <c r="E49" i="6"/>
  <c r="E48" i="6"/>
  <c r="E47" i="6"/>
  <c r="E31" i="6"/>
  <c r="E30" i="6"/>
  <c r="E29" i="6"/>
  <c r="E28" i="6"/>
  <c r="E27" i="6"/>
  <c r="E26" i="6"/>
  <c r="D15" i="6"/>
  <c r="E43" i="6" l="1"/>
  <c r="I20" i="4" s="1"/>
  <c r="J20" i="4" s="1"/>
  <c r="K20" i="4" s="1"/>
  <c r="D21" i="6"/>
  <c r="G3" i="4" s="1"/>
  <c r="I3" i="4" s="1"/>
  <c r="J3" i="4" s="1"/>
  <c r="E64" i="6"/>
  <c r="G47" i="4" s="1"/>
  <c r="I47" i="4" s="1"/>
  <c r="E53" i="6"/>
  <c r="E32" i="6"/>
  <c r="I10" i="4" s="1"/>
  <c r="J10" i="4" s="1"/>
  <c r="K12" i="4" l="1"/>
  <c r="J12" i="4"/>
  <c r="J47" i="4"/>
  <c r="J46" i="4"/>
  <c r="J45" i="4"/>
  <c r="J44" i="4"/>
  <c r="J43" i="4"/>
  <c r="J35" i="4"/>
  <c r="J34" i="4"/>
  <c r="J33" i="4"/>
  <c r="J32" i="4"/>
  <c r="J30" i="4"/>
  <c r="J29" i="4"/>
  <c r="J28" i="4"/>
  <c r="J21" i="4"/>
  <c r="K21" i="4" s="1"/>
  <c r="J18" i="4"/>
  <c r="K18" i="4" s="1"/>
  <c r="J17" i="4"/>
  <c r="K17" i="4" s="1"/>
  <c r="J4" i="4"/>
  <c r="K3" i="4"/>
  <c r="J16" i="4"/>
  <c r="K16" i="4" s="1"/>
  <c r="K49" i="4" l="1"/>
  <c r="J49" i="4"/>
  <c r="J31" i="4"/>
  <c r="J19" i="4"/>
  <c r="J6" i="4"/>
  <c r="J39" i="4" l="1"/>
  <c r="J52" i="4" s="1"/>
  <c r="K39" i="4"/>
  <c r="K24" i="4"/>
  <c r="J24" i="4"/>
  <c r="K6" i="4" l="1"/>
  <c r="K5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Neil.Martin</author>
  </authors>
  <commentList>
    <comment ref="G3" authorId="0" shapeId="0" xr:uid="{A01E1D01-A36D-49F9-B9FA-B7EE05883856}">
      <text>
        <r>
          <rPr>
            <sz val="9"/>
            <color indexed="81"/>
            <rFont val="Tahoma"/>
            <family val="2"/>
          </rPr>
          <t xml:space="preserve">
Please complete Staff Salary Costing formula sheet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tc={7E58E066-B6CB-44E4-B710-A4568AB4E99B}</author>
    <author>tc={0089D17D-1789-40C6-A892-DA975895116F}</author>
  </authors>
  <commentList>
    <comment ref="A4" authorId="0" shapeId="0" xr:uid="{7E58E066-B6CB-44E4-B710-A4568AB4E99B}">
      <text>
        <t>[Threaded comment]
Your version of Excel allows you to read this threaded comment; however, any edits to it will get removed if the file is opened in a newer version of Excel. Learn more: https://go.microsoft.com/fwlink/?linkid=870924
Comment:
    Amend to your own organisation’s pay terminology</t>
      </text>
    </comment>
    <comment ref="B4" authorId="1" shapeId="0" xr:uid="{0089D17D-1789-40C6-A892-DA975895116F}">
      <text>
        <t>[Threaded comment]
Your version of Excel allows you to read this threaded comment; however, any edits to it will get removed if the file is opened in a newer version of Excel. Learn more: https://go.microsoft.com/fwlink/?linkid=870924
Comment:
    Use and amend this column if applicable to your organisation's pay structure</t>
      </text>
    </comment>
  </commentList>
</comments>
</file>

<file path=xl/sharedStrings.xml><?xml version="1.0" encoding="utf-8"?>
<sst xmlns="http://schemas.openxmlformats.org/spreadsheetml/2006/main" count="243" uniqueCount="162">
  <si>
    <t xml:space="preserve"> Pay Band Scales for illustration purposes</t>
  </si>
  <si>
    <t>Level</t>
  </si>
  <si>
    <t>Hourly Rate</t>
  </si>
  <si>
    <t>Weekly Rate</t>
  </si>
  <si>
    <t xml:space="preserve">Annual Rate </t>
  </si>
  <si>
    <t>Lower</t>
  </si>
  <si>
    <t>Middle</t>
  </si>
  <si>
    <t>Top</t>
  </si>
  <si>
    <t xml:space="preserve"> Annual Salary</t>
  </si>
  <si>
    <t>% WTE e.g. 0.2</t>
  </si>
  <si>
    <t>Total</t>
  </si>
  <si>
    <t>Example</t>
  </si>
  <si>
    <t xml:space="preserve">Staff in attendance and delivering training </t>
  </si>
  <si>
    <t>Input number of staff at each level</t>
  </si>
  <si>
    <t>Hourly rate (average)</t>
  </si>
  <si>
    <t>Total Hours in Attendance</t>
  </si>
  <si>
    <t xml:space="preserve">Placement stage 
</t>
  </si>
  <si>
    <t>Category</t>
  </si>
  <si>
    <t>Number of Students costs applies to e.g. Year 1 only</t>
  </si>
  <si>
    <t>Cost per item</t>
  </si>
  <si>
    <t>Sub total</t>
  </si>
  <si>
    <t>Hours/days/weeks taken</t>
  </si>
  <si>
    <t xml:space="preserve"> Total Staff Cost</t>
  </si>
  <si>
    <t>Total Per Student</t>
  </si>
  <si>
    <t>Notes</t>
  </si>
  <si>
    <t xml:space="preserve">What was required to be in place before student placements could be established? </t>
  </si>
  <si>
    <t>Developing or purchasing training materials for staff or students?</t>
  </si>
  <si>
    <t>Additional training for existing staff e.g. mentor training</t>
  </si>
  <si>
    <t xml:space="preserve">Any additional staff involved? </t>
  </si>
  <si>
    <t>Section Total</t>
  </si>
  <si>
    <t xml:space="preserve">Pre-placement </t>
  </si>
  <si>
    <t xml:space="preserve">What needs to be undertaken prior to a placement student onboarding?  </t>
  </si>
  <si>
    <t>Occupational Health Screening</t>
  </si>
  <si>
    <t>Vaccinations</t>
  </si>
  <si>
    <t xml:space="preserve">DBS check </t>
  </si>
  <si>
    <t>HR processes</t>
  </si>
  <si>
    <t xml:space="preserve">Onboarding </t>
  </si>
  <si>
    <t xml:space="preserve">What processes/actions form part of the on-boarding process? </t>
  </si>
  <si>
    <t>Supply uniform</t>
  </si>
  <si>
    <t xml:space="preserve">Manual handling training </t>
  </si>
  <si>
    <t>IT (computers, hardware and software licensing)</t>
  </si>
  <si>
    <t>Placement Delivery</t>
  </si>
  <si>
    <t xml:space="preserve">What costs are associated with delivering the placement? </t>
  </si>
  <si>
    <t xml:space="preserve">Supervision - undertaken by staff role? </t>
  </si>
  <si>
    <t>Mentoring</t>
  </si>
  <si>
    <t xml:space="preserve"> </t>
  </si>
  <si>
    <t>Guidance for Completing the T Level Placement Costing Tool</t>
  </si>
  <si>
    <t>Purpose of this Tool</t>
  </si>
  <si>
    <t>Pre-Placement</t>
  </si>
  <si>
    <t>Onboarding</t>
  </si>
  <si>
    <t>General Instructions</t>
  </si>
  <si>
    <t>Direct financial costs (e.g. equipment, training materials)</t>
  </si>
  <si>
    <t>Staff time (calculated using the Staff Salary Costing tab)</t>
  </si>
  <si>
    <t>Use the “Notes” column to provide context or assumptions.</t>
  </si>
  <si>
    <t>What this section is for</t>
  </si>
  <si>
    <t>What to include</t>
  </si>
  <si>
    <t>Consider:</t>
  </si>
  <si>
    <t>Development or purchase of training materials</t>
  </si>
  <si>
    <t>Infrastructure or systems required</t>
  </si>
  <si>
    <t>Staff training (e.g. mentor preparation)</t>
  </si>
  <si>
    <t>DBS checks</t>
  </si>
  <si>
    <t>Occupational health screening</t>
  </si>
  <si>
    <t>Risk assessments</t>
  </si>
  <si>
    <t>Mandatory pre-placement training</t>
  </si>
  <si>
    <t>ID badges / security passes</t>
  </si>
  <si>
    <t>Uniforms</t>
  </si>
  <si>
    <t>IT setup (hardware/software/licences)</t>
  </si>
  <si>
    <t>Induction days (Year 1 and Year 2)</t>
  </si>
  <si>
    <t>What it does</t>
  </si>
  <si>
    <t>Supports calculations for:</t>
  </si>
  <si>
    <t>Training days</t>
  </si>
  <si>
    <t>Induction delivery</t>
  </si>
  <si>
    <t>Shortlisting/interviews</t>
  </si>
  <si>
    <t>Additional training activities</t>
  </si>
  <si>
    <t>How to complete it</t>
  </si>
  <si>
    <t>1. Review or adjust salary bands</t>
  </si>
  <si>
    <t>2. Enter staff involvement</t>
  </si>
  <si>
    <t>For each activity, input:</t>
  </si>
  <si>
    <t>Hours worked (e.g. 7.5 hours per day)</t>
  </si>
  <si>
    <t>3. Use the outputs in the Placement Costs tab</t>
  </si>
  <si>
    <t>Transfer totals into the relevant cells (e.g. induction day costs, staff time costs)</t>
  </si>
  <si>
    <t>Key feature</t>
  </si>
  <si>
    <t>You can model different workforce scenarios by:</t>
  </si>
  <si>
    <t>Adjusting staff numbers</t>
  </si>
  <si>
    <t>Changing salary assumptions</t>
  </si>
  <si>
    <t>Tips for Accurate Costing</t>
  </si>
  <si>
    <t>Review with finance or HR teams if needed</t>
  </si>
  <si>
    <t>Staff time to set up and manage placement programmes (e.g. Careers Lead, Placement Lead)</t>
  </si>
  <si>
    <r>
      <t xml:space="preserve">This section captures </t>
    </r>
    <r>
      <rPr>
        <b/>
        <sz val="11"/>
        <color theme="1"/>
        <rFont val="Arial"/>
        <family val="2"/>
      </rPr>
      <t>one-off or foundational costs</t>
    </r>
    <r>
      <rPr>
        <sz val="11"/>
        <color theme="1"/>
        <rFont val="Arial"/>
        <family val="2"/>
      </rPr>
      <t xml:space="preserve"> required to set up T Level placements before any students are onboarded.</t>
    </r>
  </si>
  <si>
    <r>
      <t xml:space="preserve">This section includes all activities required </t>
    </r>
    <r>
      <rPr>
        <b/>
        <sz val="11"/>
        <color theme="1"/>
        <rFont val="Arial"/>
        <family val="2"/>
      </rPr>
      <t>before a student begins their placement</t>
    </r>
    <r>
      <rPr>
        <sz val="11"/>
        <color theme="1"/>
        <rFont val="Arial"/>
        <family val="2"/>
      </rPr>
      <t>.</t>
    </r>
  </si>
  <si>
    <r>
      <t xml:space="preserve">This section captures costs of </t>
    </r>
    <r>
      <rPr>
        <b/>
        <sz val="11"/>
        <color theme="1"/>
        <rFont val="Arial"/>
        <family val="2"/>
      </rPr>
      <t>bringing students into the organisation and preparing them to start work</t>
    </r>
    <r>
      <rPr>
        <sz val="11"/>
        <color theme="1"/>
        <rFont val="Arial"/>
        <family val="2"/>
      </rPr>
      <t>.</t>
    </r>
  </si>
  <si>
    <r>
      <t xml:space="preserve">This section captures the </t>
    </r>
    <r>
      <rPr>
        <b/>
        <sz val="11"/>
        <color theme="1"/>
        <rFont val="Arial"/>
        <family val="2"/>
      </rPr>
      <t>ongoing costs of supporting students during their placement</t>
    </r>
    <r>
      <rPr>
        <sz val="11"/>
        <color theme="1"/>
        <rFont val="Arial"/>
        <family val="2"/>
      </rPr>
      <t>.</t>
    </r>
  </si>
  <si>
    <r>
      <t xml:space="preserve">Converts </t>
    </r>
    <r>
      <rPr>
        <b/>
        <sz val="11"/>
        <color theme="1"/>
        <rFont val="Arial"/>
        <family val="2"/>
      </rPr>
      <t>annual salary ranges into hourly and weekly rates</t>
    </r>
  </si>
  <si>
    <r>
      <t xml:space="preserve">Allows you to estimate the </t>
    </r>
    <r>
      <rPr>
        <b/>
        <sz val="11"/>
        <color theme="1"/>
        <rFont val="Arial"/>
        <family val="2"/>
      </rPr>
      <t>cost of staff time</t>
    </r>
    <r>
      <rPr>
        <sz val="11"/>
        <color theme="1"/>
        <rFont val="Arial"/>
        <family val="2"/>
      </rPr>
      <t xml:space="preserve"> for different activities</t>
    </r>
  </si>
  <si>
    <r>
      <t xml:space="preserve">Include </t>
    </r>
    <r>
      <rPr>
        <b/>
        <sz val="11"/>
        <color theme="1"/>
        <rFont val="Arial"/>
        <family val="2"/>
      </rPr>
      <t>hidden costs</t>
    </r>
    <r>
      <rPr>
        <sz val="11"/>
        <color theme="1"/>
        <rFont val="Arial"/>
        <family val="2"/>
      </rPr>
      <t xml:space="preserve"> (e.g. admin time, supervision, planning)</t>
    </r>
  </si>
  <si>
    <r>
      <t xml:space="preserve">Be realistic about </t>
    </r>
    <r>
      <rPr>
        <b/>
        <sz val="11"/>
        <color theme="1"/>
        <rFont val="Arial"/>
        <family val="2"/>
      </rPr>
      <t>time spent by staff</t>
    </r>
  </si>
  <si>
    <t xml:space="preserve">This spreadsheet is designed to help organisations understand and calculate the full cost of delivering T Level industry placements, </t>
  </si>
  <si>
    <t xml:space="preserve">Complete all sections as fully as possible to get an accurate total cost. Costs can include: </t>
  </si>
  <si>
    <t>What to include (where applicable)</t>
  </si>
  <si>
    <t>Interviews or selection processes to select students for placements</t>
  </si>
  <si>
    <t>Student training (e.g. manual handling, mandatory training)</t>
  </si>
  <si>
    <t>Salary Scale Level</t>
  </si>
  <si>
    <t>Level 1</t>
  </si>
  <si>
    <t>Level 2</t>
  </si>
  <si>
    <t>Level 3</t>
  </si>
  <si>
    <t>Level 4</t>
  </si>
  <si>
    <t>Level 5</t>
  </si>
  <si>
    <t>Level 6</t>
  </si>
  <si>
    <t xml:space="preserve">Any columns or cells coloured </t>
  </si>
  <si>
    <t xml:space="preserve">can be amended and adjusted to reflect your organisaton's salary terminology or annual rates </t>
  </si>
  <si>
    <t xml:space="preserve">NB. Only adjust the annual rates, </t>
  </si>
  <si>
    <t>the weekly and hourly rate will re-adjust automatially</t>
  </si>
  <si>
    <t>See separate tab to work out staff salary costs</t>
  </si>
  <si>
    <t>Purchase of PPE or any other specialist equipment</t>
  </si>
  <si>
    <t>Staff time to undetake supervision and mentoring</t>
  </si>
  <si>
    <t>Planning and review meetings with education providers</t>
  </si>
  <si>
    <t>Additional training days provided to students as part of their placement experience</t>
  </si>
  <si>
    <t>Planning and reviews meetings with Education Provider</t>
  </si>
  <si>
    <t>Section total</t>
  </si>
  <si>
    <t xml:space="preserve">Anything else not included above? </t>
  </si>
  <si>
    <t>Student Short listing/interview Process (Pre-placement)</t>
  </si>
  <si>
    <t xml:space="preserve">Hourly and weekly rates will automatically recalculate </t>
  </si>
  <si>
    <t>You can update annual salaries for each salary level</t>
  </si>
  <si>
    <t>Number of staff at each level</t>
  </si>
  <si>
    <t>Create your own additional columns on the staff salary Costing tab and manually enter onto the Placement Costs Tab</t>
  </si>
  <si>
    <r>
      <t xml:space="preserve">This tab allows you to calculate </t>
    </r>
    <r>
      <rPr>
        <b/>
        <sz val="11"/>
        <color theme="1"/>
        <rFont val="Arial"/>
        <family val="2"/>
      </rPr>
      <t>staff-related costs automatically</t>
    </r>
    <r>
      <rPr>
        <sz val="11"/>
        <color theme="1"/>
        <rFont val="Arial"/>
        <family val="2"/>
      </rPr>
      <t xml:space="preserve"> for several key activities and feed them into the main costing sheet.</t>
    </r>
  </si>
  <si>
    <t>Staff Salary Costing Formulas Tab – How to Use</t>
  </si>
  <si>
    <t xml:space="preserve">    Most of the calculations will feed automatically into the main placement costs sheet</t>
  </si>
  <si>
    <t>Use actual salary levels where possible</t>
  </si>
  <si>
    <t>Undertaken  by staff level cost per hour/day/week</t>
  </si>
  <si>
    <t xml:space="preserve">from initial setup through to delivery. It is dividied into five key sections: </t>
  </si>
  <si>
    <t>Establishment</t>
  </si>
  <si>
    <t>Infrastructure</t>
  </si>
  <si>
    <t xml:space="preserve"> SECTION 1: Infrastructure</t>
  </si>
  <si>
    <t xml:space="preserve"> SECTION 2: Establishment </t>
  </si>
  <si>
    <t>SECTION 3: Pre-Placement</t>
  </si>
  <si>
    <t>SECTION 4: Onboarding</t>
  </si>
  <si>
    <t>SECTION 5: Placement Delivery</t>
  </si>
  <si>
    <t xml:space="preserve">We have included some examples and populated these into this tab and the staff salary costing formulas tab. Please delete as necessary </t>
  </si>
  <si>
    <t xml:space="preserve">WTE Equivalent calculation to support T 'Level Students (Infrastructure section) </t>
  </si>
  <si>
    <t xml:space="preserve">Additional Training for staff e.g. mentor training (Establishment) </t>
  </si>
  <si>
    <t>Additional Student Training Days (Placement Delivery)</t>
  </si>
  <si>
    <t xml:space="preserve">Additional Calculations if required </t>
  </si>
  <si>
    <t xml:space="preserve">Please input totals directly into spreadsheet if this seciton is used </t>
  </si>
  <si>
    <t xml:space="preserve">Additional staff required to support T Level Placement delivery </t>
  </si>
  <si>
    <t xml:space="preserve">What staff roles need a dedicated or total of their salary assigned to supporting/managing/overseeing strategic plans for T Level students e.g. 0.2 WTE </t>
  </si>
  <si>
    <t>Staff travel costs incurred to meet with students across multiple sites</t>
  </si>
  <si>
    <t>Lead staff time costs for T Level students e.g. Careers Lead/PEF</t>
  </si>
  <si>
    <t>Do you hold interviews for placement students? - if yes calculate staff time</t>
  </si>
  <si>
    <t>Staff travel costs travelling across multiple sites to support students</t>
  </si>
  <si>
    <t>Additional student training days</t>
  </si>
  <si>
    <t>Induction day Year 2</t>
  </si>
  <si>
    <t>Induction day Year 1</t>
  </si>
  <si>
    <t>Specialist equipment/PPE</t>
  </si>
  <si>
    <t xml:space="preserve">Student training materials (develop or purchase) </t>
  </si>
  <si>
    <t xml:space="preserve">Mandatory training (and/or cost to entering student on system) </t>
  </si>
  <si>
    <t>Security passes and lanyards</t>
  </si>
  <si>
    <t>Student risk assessments</t>
  </si>
  <si>
    <t>Induction Day (Onboarding)</t>
  </si>
  <si>
    <t>Each section captures different types of costs and activities involved in hosting T Level students.</t>
  </si>
  <si>
    <t>Only include activites or items that are paid by the employer</t>
  </si>
  <si>
    <t xml:space="preserve">  Any additional costs that are not captured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</si>
</sst>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77C1"/>
      <name val="Arial"/>
      <family val="2"/>
    </font>
    <font>
      <sz val="11"/>
      <name val="Aptos Narrow"/>
      <family val="2"/>
      <scheme val="minor"/>
    </font>
    <font>
      <sz val="11"/>
      <color theme="2" tint="-0.89999084444715716"/>
      <name val="Arial"/>
      <family val="2"/>
    </font>
    <font>
      <b/>
      <sz val="11"/>
      <color rgb="FF0077C1"/>
      <name val="Arial"/>
      <family val="2"/>
    </font>
    <font>
      <sz val="11"/>
      <color rgb="FF0077C1"/>
      <name val="Arial"/>
      <family val="2"/>
    </font>
    <font>
      <sz val="11"/>
      <color rgb="FFFF0000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66DAB"/>
        <bgColor indexed="64"/>
      </patternFill>
    </fill>
    <fill>
      <patternFill patternType="solid">
        <fgColor rgb="FFFFDE40"/>
        <bgColor indexed="64"/>
      </patternFill>
    </fill>
    <fill>
      <patternFill patternType="solid">
        <fgColor rgb="FFFFDE40"/>
        <bgColor rgb="FF000000"/>
      </patternFill>
    </fill>
    <fill>
      <patternFill patternType="solid">
        <fgColor rgb="FF019BA9"/>
        <bgColor indexed="64"/>
      </patternFill>
    </fill>
    <fill>
      <patternFill patternType="solid">
        <fgColor rgb="FF2723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44" fontId="1" fillId="0" borderId="0" xfId="1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0" xfId="0" applyFont="1" applyFill="1"/>
    <xf numFmtId="0" fontId="1" fillId="3" borderId="0" xfId="0" applyFont="1" applyFill="1"/>
    <xf numFmtId="44" fontId="6" fillId="0" borderId="0" xfId="1" applyFont="1" applyAlignment="1">
      <alignment wrapText="1"/>
    </xf>
    <xf numFmtId="44" fontId="6" fillId="0" borderId="0" xfId="1" applyFont="1" applyAlignment="1">
      <alignment horizontal="center" wrapText="1"/>
    </xf>
    <xf numFmtId="44" fontId="1" fillId="0" borderId="0" xfId="1" applyFont="1" applyFill="1"/>
    <xf numFmtId="44" fontId="4" fillId="0" borderId="0" xfId="1" applyFont="1" applyAlignment="1">
      <alignment wrapText="1"/>
    </xf>
    <xf numFmtId="164" fontId="2" fillId="0" borderId="0" xfId="2" applyNumberFormat="1" applyFont="1" applyFill="1" applyAlignment="1">
      <alignment vertical="center" wrapText="1"/>
    </xf>
    <xf numFmtId="164" fontId="3" fillId="0" borderId="0" xfId="2" applyNumberFormat="1" applyFont="1" applyFill="1"/>
    <xf numFmtId="164" fontId="2" fillId="0" borderId="0" xfId="2" applyNumberFormat="1" applyFont="1" applyFill="1" applyAlignment="1">
      <alignment wrapText="1"/>
    </xf>
    <xf numFmtId="164" fontId="2" fillId="0" borderId="0" xfId="2" applyNumberFormat="1" applyFont="1" applyFill="1"/>
    <xf numFmtId="0" fontId="8" fillId="0" borderId="0" xfId="0" applyFont="1"/>
    <xf numFmtId="44" fontId="4" fillId="0" borderId="0" xfId="1" applyFont="1"/>
    <xf numFmtId="44" fontId="1" fillId="0" borderId="2" xfId="1" applyFont="1" applyFill="1" applyBorder="1"/>
    <xf numFmtId="164" fontId="3" fillId="0" borderId="0" xfId="2" applyNumberFormat="1" applyFont="1" applyFill="1" applyAlignment="1">
      <alignment horizontal="right" vertical="center"/>
    </xf>
    <xf numFmtId="164" fontId="2" fillId="0" borderId="0" xfId="2" applyNumberFormat="1" applyFont="1" applyFill="1" applyAlignment="1">
      <alignment horizontal="right" vertical="center" wrapText="1"/>
    </xf>
    <xf numFmtId="165" fontId="1" fillId="0" borderId="0" xfId="1" applyNumberFormat="1" applyFont="1"/>
    <xf numFmtId="0" fontId="2" fillId="0" borderId="0" xfId="0" applyFont="1" applyAlignment="1">
      <alignment vertical="center"/>
    </xf>
    <xf numFmtId="44" fontId="1" fillId="0" borderId="0" xfId="1" applyFont="1" applyFill="1" applyBorder="1"/>
    <xf numFmtId="0" fontId="1" fillId="2" borderId="0" xfId="0" applyFont="1" applyFill="1"/>
    <xf numFmtId="0" fontId="1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4" fontId="1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3" fillId="0" borderId="1" xfId="0" applyFont="1" applyBorder="1"/>
    <xf numFmtId="0" fontId="12" fillId="0" borderId="0" xfId="0" applyFont="1"/>
    <xf numFmtId="0" fontId="13" fillId="0" borderId="0" xfId="0" applyFont="1"/>
    <xf numFmtId="44" fontId="13" fillId="0" borderId="1" xfId="0" applyNumberFormat="1" applyFont="1" applyBorder="1"/>
    <xf numFmtId="44" fontId="4" fillId="0" borderId="1" xfId="1" applyFont="1" applyBorder="1"/>
    <xf numFmtId="44" fontId="12" fillId="0" borderId="1" xfId="1" applyFont="1" applyBorder="1"/>
    <xf numFmtId="44" fontId="4" fillId="0" borderId="0" xfId="0" applyNumberFormat="1" applyFont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3"/>
    </xf>
    <xf numFmtId="44" fontId="1" fillId="5" borderId="1" xfId="1" applyFont="1" applyFill="1" applyBorder="1"/>
    <xf numFmtId="44" fontId="12" fillId="6" borderId="1" xfId="0" applyNumberFormat="1" applyFont="1" applyFill="1" applyBorder="1"/>
    <xf numFmtId="0" fontId="12" fillId="6" borderId="1" xfId="0" applyFont="1" applyFill="1" applyBorder="1"/>
    <xf numFmtId="0" fontId="1" fillId="5" borderId="1" xfId="0" applyFont="1" applyFill="1" applyBorder="1"/>
    <xf numFmtId="0" fontId="12" fillId="5" borderId="1" xfId="0" applyFont="1" applyFill="1" applyBorder="1"/>
    <xf numFmtId="0" fontId="1" fillId="7" borderId="1" xfId="0" applyFont="1" applyFill="1" applyBorder="1"/>
    <xf numFmtId="0" fontId="12" fillId="7" borderId="1" xfId="0" applyFont="1" applyFill="1" applyBorder="1"/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/>
    <xf numFmtId="0" fontId="13" fillId="7" borderId="1" xfId="0" applyFont="1" applyFill="1" applyBorder="1"/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horizontal="center" wrapText="1"/>
    </xf>
    <xf numFmtId="0" fontId="15" fillId="5" borderId="0" xfId="0" applyFont="1" applyFill="1"/>
    <xf numFmtId="0" fontId="1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44" fontId="1" fillId="8" borderId="0" xfId="1" applyFont="1" applyFill="1"/>
    <xf numFmtId="44" fontId="1" fillId="5" borderId="0" xfId="1" applyFont="1" applyFill="1" applyAlignment="1">
      <alignment horizontal="center" vertical="center" wrapText="1"/>
    </xf>
    <xf numFmtId="165" fontId="1" fillId="8" borderId="0" xfId="1" applyNumberFormat="1" applyFont="1" applyFill="1"/>
    <xf numFmtId="44" fontId="1" fillId="8" borderId="0" xfId="1" applyFont="1" applyFill="1" applyProtection="1">
      <protection hidden="1"/>
    </xf>
    <xf numFmtId="0" fontId="7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0" fontId="3" fillId="7" borderId="0" xfId="0" applyFont="1" applyFill="1" applyAlignment="1">
      <alignment wrapText="1"/>
    </xf>
    <xf numFmtId="0" fontId="3" fillId="7" borderId="0" xfId="0" applyFont="1" applyFill="1"/>
    <xf numFmtId="0" fontId="2" fillId="7" borderId="0" xfId="0" applyFont="1" applyFill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4" fillId="7" borderId="0" xfId="0" applyFont="1" applyFill="1" applyAlignment="1">
      <alignment wrapText="1"/>
    </xf>
    <xf numFmtId="44" fontId="1" fillId="7" borderId="0" xfId="1" applyFont="1" applyFill="1"/>
    <xf numFmtId="164" fontId="3" fillId="7" borderId="0" xfId="2" applyNumberFormat="1" applyFont="1" applyFill="1" applyAlignment="1">
      <alignment horizontal="right" vertical="center"/>
    </xf>
    <xf numFmtId="0" fontId="1" fillId="7" borderId="0" xfId="0" applyFont="1" applyFill="1" applyAlignment="1">
      <alignment wrapText="1"/>
    </xf>
    <xf numFmtId="164" fontId="3" fillId="7" borderId="0" xfId="2" applyNumberFormat="1" applyFont="1" applyFill="1"/>
    <xf numFmtId="164" fontId="2" fillId="7" borderId="0" xfId="2" applyNumberFormat="1" applyFont="1" applyFill="1"/>
    <xf numFmtId="44" fontId="4" fillId="0" borderId="3" xfId="1" applyFont="1" applyBorder="1"/>
    <xf numFmtId="44" fontId="6" fillId="8" borderId="0" xfId="1" applyFont="1" applyFill="1" applyAlignment="1">
      <alignment wrapText="1"/>
    </xf>
    <xf numFmtId="44" fontId="16" fillId="0" borderId="0" xfId="1" applyFont="1" applyAlignment="1">
      <alignment horizontal="center" wrapText="1"/>
    </xf>
    <xf numFmtId="0" fontId="1" fillId="4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/>
    <xf numFmtId="44" fontId="6" fillId="8" borderId="0" xfId="1" applyFont="1" applyFill="1"/>
    <xf numFmtId="0" fontId="20" fillId="0" borderId="0" xfId="0" applyFont="1" applyAlignment="1">
      <alignment vertical="center" wrapText="1"/>
    </xf>
    <xf numFmtId="164" fontId="3" fillId="2" borderId="0" xfId="2" applyNumberFormat="1" applyFont="1" applyFill="1" applyAlignment="1">
      <alignment horizontal="right" vertical="center"/>
    </xf>
    <xf numFmtId="44" fontId="1" fillId="2" borderId="0" xfId="1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22" fillId="0" borderId="0" xfId="0" applyFont="1"/>
    <xf numFmtId="0" fontId="19" fillId="0" borderId="0" xfId="0" applyFont="1"/>
    <xf numFmtId="164" fontId="3" fillId="5" borderId="0" xfId="2" applyNumberFormat="1" applyFont="1" applyFill="1" applyAlignment="1" applyProtection="1">
      <protection hidden="1"/>
    </xf>
    <xf numFmtId="164" fontId="3" fillId="5" borderId="0" xfId="2" applyNumberFormat="1" applyFont="1" applyFill="1" applyAlignment="1"/>
    <xf numFmtId="164" fontId="3" fillId="5" borderId="0" xfId="2" applyNumberFormat="1" applyFont="1" applyFill="1" applyAlignment="1">
      <alignment horizontal="right" vertical="center"/>
    </xf>
    <xf numFmtId="164" fontId="3" fillId="5" borderId="0" xfId="2" applyNumberFormat="1" applyFont="1" applyFill="1" applyAlignment="1">
      <alignment wrapText="1"/>
    </xf>
    <xf numFmtId="164" fontId="3" fillId="5" borderId="0" xfId="2" applyNumberFormat="1" applyFont="1" applyFill="1"/>
    <xf numFmtId="0" fontId="1" fillId="5" borderId="0" xfId="0" applyFont="1" applyFill="1"/>
    <xf numFmtId="164" fontId="1" fillId="5" borderId="0" xfId="2" applyNumberFormat="1" applyFont="1" applyFill="1" applyAlignment="1">
      <alignment horizontal="right"/>
    </xf>
    <xf numFmtId="2" fontId="1" fillId="0" borderId="0" xfId="1" applyNumberFormat="1" applyFont="1"/>
    <xf numFmtId="0" fontId="1" fillId="4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4" fillId="2" borderId="0" xfId="0" applyFont="1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72345"/>
      <color rgb="FFFFDE40"/>
      <color rgb="FF019BA9"/>
      <color rgb="FF0077C1"/>
      <color rgb="FF966DA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e Want" id="{7DF2252D-A6B8-4242-AF63-CC93A42AA71D}" userId="406ddf7683b8a82f" providerId="Windows Live"/>
</personList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6-05-14T19:39:39.90" personId="{7DF2252D-A6B8-4242-AF63-CC93A42AA71D}" id="{7E58E066-B6CB-44E4-B710-A4568AB4E99B}">
    <text>Amend to your own organisation’s pay terminology</text>
  </threadedComment>
  <threadedComment ref="B4" dT="2026-05-14T19:40:42.72" personId="{7DF2252D-A6B8-4242-AF63-CC93A42AA71D}" id="{0089D17D-1789-40C6-A892-DA975895116F}">
    <text>Use and amend this column if applicable to your organisation's pay structure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5527-4677-4F0B-BC6D-8FE492A40C2D}">
  <dimension ref="A1:BC120"/>
  <sheetViews>
    <sheetView tabSelected="1" topLeftCell="A105" zoomScale="110" zoomScaleNormal="110" workbookViewId="0">
      <selection activeCell="A92" sqref="A92"/>
    </sheetView>
  </sheetViews>
  <sheetFormatPr defaultColWidth="8.7265625" defaultRowHeight="14" x14ac:dyDescent="0.3"/>
  <cols>
    <col min="1" max="15" width="8.7265625" style="1"/>
    <col min="16" max="16" width="3.36328125" style="1" customWidth="1"/>
    <col min="17" max="19" width="8.7265625" style="1"/>
    <col min="20" max="20" width="8.7265625" style="27"/>
    <col min="21" max="16384" width="8.7265625" style="1"/>
  </cols>
  <sheetData>
    <row r="1" spans="1:46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</row>
    <row r="2" spans="1:46" ht="15.5" x14ac:dyDescent="0.3">
      <c r="A2" s="107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83"/>
      <c r="Q2" s="27"/>
      <c r="R2" s="27"/>
      <c r="S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</row>
    <row r="3" spans="1:4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83"/>
      <c r="Q3" s="27"/>
      <c r="R3" s="27"/>
      <c r="S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1:46" x14ac:dyDescent="0.3">
      <c r="A4" s="84" t="s">
        <v>47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83"/>
      <c r="Q4" s="27"/>
      <c r="R4" s="27"/>
      <c r="S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</row>
    <row r="5" spans="1:46" x14ac:dyDescent="0.3">
      <c r="A5" s="42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83"/>
      <c r="Q5" s="27"/>
      <c r="R5" s="27"/>
      <c r="S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</row>
    <row r="6" spans="1:46" x14ac:dyDescent="0.3">
      <c r="A6" s="42" t="s">
        <v>96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83"/>
      <c r="Q6" s="27"/>
      <c r="R6" s="27"/>
      <c r="S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</row>
    <row r="7" spans="1:46" x14ac:dyDescent="0.3">
      <c r="A7" s="42" t="s">
        <v>130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83"/>
      <c r="Q7" s="27"/>
      <c r="R7" s="27"/>
      <c r="S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</row>
    <row r="8" spans="1:46" s="106" customFormat="1" x14ac:dyDescent="0.35">
      <c r="A8" s="45" t="s">
        <v>132</v>
      </c>
      <c r="B8" s="45"/>
      <c r="C8" s="45"/>
      <c r="D8" s="43"/>
      <c r="E8" s="43"/>
      <c r="F8" s="43"/>
      <c r="G8" s="43"/>
      <c r="H8" s="43"/>
      <c r="I8" s="43" t="s">
        <v>45</v>
      </c>
      <c r="J8" s="43"/>
      <c r="K8" s="43"/>
      <c r="L8" s="43"/>
      <c r="M8" s="43"/>
      <c r="N8" s="43"/>
      <c r="O8" s="43"/>
      <c r="P8" s="105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</row>
    <row r="9" spans="1:46" s="106" customFormat="1" x14ac:dyDescent="0.35">
      <c r="A9" s="45" t="s">
        <v>131</v>
      </c>
      <c r="B9" s="45"/>
      <c r="C9" s="45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105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</row>
    <row r="10" spans="1:46" s="106" customFormat="1" x14ac:dyDescent="0.35">
      <c r="A10" s="45" t="s">
        <v>48</v>
      </c>
      <c r="B10" s="45"/>
      <c r="C10" s="45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05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</row>
    <row r="11" spans="1:46" s="106" customFormat="1" x14ac:dyDescent="0.35">
      <c r="A11" s="45" t="s">
        <v>49</v>
      </c>
      <c r="B11" s="45"/>
      <c r="C11" s="45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105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</row>
    <row r="12" spans="1:46" s="106" customFormat="1" x14ac:dyDescent="0.35">
      <c r="A12" s="45" t="s">
        <v>41</v>
      </c>
      <c r="B12" s="45"/>
      <c r="C12" s="4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105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</row>
    <row r="13" spans="1:46" x14ac:dyDescent="0.3">
      <c r="A13" s="42" t="s">
        <v>159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83"/>
      <c r="Q13" s="27"/>
      <c r="R13" s="27"/>
      <c r="S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</row>
    <row r="14" spans="1:46" x14ac:dyDescent="0.3">
      <c r="A14" s="4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83"/>
      <c r="Q14" s="27"/>
      <c r="R14" s="27"/>
      <c r="S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</row>
    <row r="15" spans="1:46" x14ac:dyDescent="0.3">
      <c r="A15" s="84" t="s">
        <v>50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83"/>
      <c r="Q15" s="27"/>
      <c r="R15" s="27"/>
      <c r="S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</row>
    <row r="16" spans="1:46" s="93" customFormat="1" x14ac:dyDescent="0.35">
      <c r="A16" s="90" t="s">
        <v>97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2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</row>
    <row r="17" spans="1:46" s="93" customFormat="1" x14ac:dyDescent="0.35">
      <c r="A17" s="90" t="s">
        <v>51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</row>
    <row r="18" spans="1:46" s="93" customFormat="1" x14ac:dyDescent="0.35">
      <c r="A18" s="90" t="s">
        <v>52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</row>
    <row r="19" spans="1:46" s="93" customFormat="1" x14ac:dyDescent="0.35">
      <c r="A19" s="90" t="s">
        <v>53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</row>
    <row r="20" spans="1:46" x14ac:dyDescent="0.3">
      <c r="A20" s="41" t="s">
        <v>160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83"/>
      <c r="Q20" s="27"/>
      <c r="R20" s="27"/>
      <c r="S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</row>
    <row r="21" spans="1:46" x14ac:dyDescent="0.3">
      <c r="A21" s="4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83"/>
      <c r="Q21" s="27"/>
      <c r="R21" s="27"/>
      <c r="S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</row>
    <row r="22" spans="1:46" x14ac:dyDescent="0.3">
      <c r="A22" s="84" t="s">
        <v>126</v>
      </c>
      <c r="B22" s="85"/>
      <c r="C22" s="85"/>
      <c r="D22" s="85"/>
      <c r="E22" s="85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83"/>
      <c r="Q22" s="27"/>
      <c r="R22" s="27"/>
      <c r="S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</row>
    <row r="23" spans="1:46" x14ac:dyDescent="0.3">
      <c r="A23" s="42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83"/>
      <c r="Q23" s="27"/>
      <c r="R23" s="27"/>
      <c r="S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</row>
    <row r="24" spans="1:46" x14ac:dyDescent="0.3">
      <c r="A24" s="42" t="s">
        <v>125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83"/>
      <c r="Q24" s="27"/>
      <c r="R24" s="27"/>
      <c r="S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46" x14ac:dyDescent="0.3">
      <c r="A25" s="41" t="s">
        <v>68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83"/>
      <c r="Q25" s="27"/>
      <c r="R25" s="27"/>
      <c r="S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46" x14ac:dyDescent="0.3">
      <c r="A26" s="43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83"/>
      <c r="Q26" s="27"/>
      <c r="R26" s="27"/>
      <c r="S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46" x14ac:dyDescent="0.3">
      <c r="A27" s="43" t="s">
        <v>92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83"/>
      <c r="Q27" s="27"/>
      <c r="R27" s="27"/>
      <c r="S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</row>
    <row r="28" spans="1:46" x14ac:dyDescent="0.3">
      <c r="A28" s="43" t="s">
        <v>93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83"/>
      <c r="Q28" s="27"/>
      <c r="R28" s="27"/>
      <c r="S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46" x14ac:dyDescent="0.3">
      <c r="A29" s="43" t="s">
        <v>69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83"/>
      <c r="Q29" s="27"/>
      <c r="R29" s="27"/>
      <c r="S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</row>
    <row r="30" spans="1:46" x14ac:dyDescent="0.3">
      <c r="A30" s="44" t="s">
        <v>70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83"/>
      <c r="Q30" s="27"/>
      <c r="R30" s="27"/>
      <c r="S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</row>
    <row r="31" spans="1:46" x14ac:dyDescent="0.3">
      <c r="A31" s="44" t="s">
        <v>71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83"/>
      <c r="Q31" s="27"/>
      <c r="R31" s="27"/>
      <c r="S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</row>
    <row r="32" spans="1:46" x14ac:dyDescent="0.3">
      <c r="A32" s="44" t="s">
        <v>72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83"/>
      <c r="Q32" s="27"/>
      <c r="R32" s="27"/>
      <c r="S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</row>
    <row r="33" spans="1:55" x14ac:dyDescent="0.3">
      <c r="A33" s="44" t="s">
        <v>73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83"/>
      <c r="Q33" s="27"/>
      <c r="R33" s="27"/>
      <c r="S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1:55" x14ac:dyDescent="0.3">
      <c r="A34" s="44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83"/>
      <c r="Q34" s="27"/>
      <c r="R34" s="27"/>
      <c r="S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</row>
    <row r="35" spans="1:55" x14ac:dyDescent="0.3">
      <c r="A35" s="41" t="s">
        <v>74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83"/>
      <c r="Q35" s="27"/>
      <c r="R35" s="27"/>
      <c r="S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</row>
    <row r="36" spans="1:55" x14ac:dyDescent="0.3">
      <c r="A36" s="45" t="s">
        <v>75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83"/>
      <c r="Q36" s="27"/>
      <c r="R36" s="27"/>
      <c r="S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</row>
    <row r="37" spans="1:55" x14ac:dyDescent="0.3">
      <c r="A37" s="44" t="s">
        <v>122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83"/>
      <c r="Q37" s="27"/>
      <c r="R37" s="27"/>
      <c r="S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</row>
    <row r="38" spans="1:55" x14ac:dyDescent="0.3">
      <c r="A38" s="44" t="s">
        <v>121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83"/>
      <c r="Q38" s="27"/>
      <c r="R38" s="27"/>
      <c r="S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</row>
    <row r="39" spans="1:55" x14ac:dyDescent="0.3">
      <c r="A39" s="4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83"/>
      <c r="Q39" s="27"/>
      <c r="R39" s="27"/>
      <c r="S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</row>
    <row r="40" spans="1:55" x14ac:dyDescent="0.3">
      <c r="A40" s="45" t="s">
        <v>76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83"/>
      <c r="Q40" s="27"/>
      <c r="R40" s="27"/>
      <c r="S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</row>
    <row r="41" spans="1:55" x14ac:dyDescent="0.3">
      <c r="A41" s="44" t="s">
        <v>77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83"/>
      <c r="Q41" s="27"/>
      <c r="R41" s="27"/>
      <c r="S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</row>
    <row r="42" spans="1:55" x14ac:dyDescent="0.3">
      <c r="A42" s="46" t="s">
        <v>123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83"/>
      <c r="Q42" s="27"/>
      <c r="R42" s="27"/>
      <c r="S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</row>
    <row r="43" spans="1:55" x14ac:dyDescent="0.3">
      <c r="A43" s="46" t="s">
        <v>78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83"/>
      <c r="Q43" s="27"/>
      <c r="R43" s="27"/>
      <c r="S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</row>
    <row r="44" spans="1:55" x14ac:dyDescent="0.3">
      <c r="A44" s="4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83"/>
      <c r="Q44" s="27"/>
      <c r="R44" s="27"/>
      <c r="S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</row>
    <row r="45" spans="1:55" x14ac:dyDescent="0.3">
      <c r="A45" s="45" t="s">
        <v>79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83"/>
      <c r="Q45" s="27"/>
      <c r="R45" s="27"/>
      <c r="S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55" x14ac:dyDescent="0.3">
      <c r="A46" s="44" t="s">
        <v>80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83"/>
      <c r="Q46" s="27"/>
      <c r="R46" s="27"/>
      <c r="S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</row>
    <row r="47" spans="1:55" x14ac:dyDescent="0.3">
      <c r="A47" s="42" t="s">
        <v>127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83"/>
      <c r="Q47" s="27"/>
      <c r="R47" s="27"/>
      <c r="S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</row>
    <row r="48" spans="1:55" x14ac:dyDescent="0.3">
      <c r="A48" s="42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83"/>
      <c r="Q48" s="27"/>
      <c r="R48" s="27"/>
      <c r="S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</row>
    <row r="49" spans="1:55" x14ac:dyDescent="0.3">
      <c r="A49" s="41" t="s">
        <v>81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83"/>
      <c r="Q49" s="27"/>
      <c r="R49" s="27"/>
      <c r="S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</row>
    <row r="50" spans="1:55" x14ac:dyDescent="0.3">
      <c r="A50" s="43" t="s">
        <v>82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83"/>
      <c r="Q50" s="27"/>
      <c r="R50" s="27"/>
      <c r="S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</row>
    <row r="51" spans="1:55" x14ac:dyDescent="0.3">
      <c r="A51" s="44" t="s">
        <v>83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83"/>
      <c r="Q51" s="27"/>
      <c r="R51" s="27"/>
      <c r="S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55" x14ac:dyDescent="0.3">
      <c r="A52" s="44" t="s">
        <v>84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83"/>
      <c r="Q52" s="27"/>
      <c r="R52" s="27"/>
      <c r="S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55" x14ac:dyDescent="0.3">
      <c r="A53" s="42" t="s">
        <v>124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83"/>
      <c r="Q53" s="27"/>
      <c r="R53" s="27"/>
      <c r="S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55" x14ac:dyDescent="0.3">
      <c r="A54" s="42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83"/>
      <c r="Q54" s="27"/>
      <c r="R54" s="27"/>
      <c r="S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</row>
    <row r="55" spans="1:55" x14ac:dyDescent="0.3">
      <c r="A55" s="41" t="s">
        <v>85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83"/>
      <c r="Q55" s="27"/>
      <c r="R55" s="27"/>
      <c r="S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55" x14ac:dyDescent="0.3">
      <c r="A56" s="43" t="s">
        <v>94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83"/>
      <c r="Q56" s="27"/>
      <c r="R56" s="27"/>
      <c r="S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</row>
    <row r="57" spans="1:55" x14ac:dyDescent="0.3">
      <c r="A57" s="43" t="s">
        <v>95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83"/>
      <c r="Q57" s="27"/>
      <c r="R57" s="27"/>
      <c r="S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55" x14ac:dyDescent="0.3">
      <c r="A58" s="43" t="s">
        <v>128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83"/>
      <c r="Q58" s="27"/>
      <c r="R58" s="27"/>
      <c r="S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</row>
    <row r="59" spans="1:55" x14ac:dyDescent="0.3">
      <c r="A59" s="43" t="s">
        <v>86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83"/>
      <c r="Q59" s="27"/>
      <c r="R59" s="27"/>
      <c r="S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</row>
    <row r="60" spans="1:55" ht="15.5" customHeight="1" x14ac:dyDescent="0.3">
      <c r="A60" s="4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83"/>
      <c r="Q60" s="27"/>
      <c r="R60" s="27"/>
      <c r="S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55" x14ac:dyDescent="0.3">
      <c r="A61" s="84" t="s">
        <v>133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83"/>
      <c r="Q61" s="27"/>
      <c r="R61" s="27"/>
      <c r="S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</row>
    <row r="62" spans="1:55" x14ac:dyDescent="0.3">
      <c r="A62" s="42" t="s">
        <v>88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83"/>
      <c r="Q62" s="27"/>
      <c r="R62" s="27"/>
      <c r="S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</row>
    <row r="63" spans="1:55" x14ac:dyDescent="0.3">
      <c r="A63" s="42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83"/>
      <c r="Q63" s="27"/>
      <c r="R63" s="27"/>
      <c r="S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</row>
    <row r="64" spans="1:55" x14ac:dyDescent="0.3">
      <c r="A64" s="41" t="s">
        <v>55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83"/>
      <c r="Q64" s="27"/>
      <c r="R64" s="27"/>
      <c r="S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</row>
    <row r="65" spans="1:48" x14ac:dyDescent="0.3">
      <c r="A65" s="42" t="s">
        <v>56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83"/>
      <c r="Q65" s="27"/>
      <c r="R65" s="27"/>
      <c r="S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</row>
    <row r="66" spans="1:48" x14ac:dyDescent="0.3">
      <c r="A66" s="43" t="s">
        <v>87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83"/>
      <c r="Q66" s="27"/>
      <c r="R66" s="27"/>
      <c r="S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</row>
    <row r="67" spans="1:48" x14ac:dyDescent="0.3">
      <c r="A67" s="43" t="s">
        <v>144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83"/>
      <c r="Q67" s="27"/>
      <c r="R67" s="27"/>
      <c r="S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</row>
    <row r="68" spans="1:48" x14ac:dyDescent="0.3">
      <c r="A68" s="42" t="s">
        <v>161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83"/>
      <c r="Q68" s="27"/>
      <c r="R68" s="27"/>
      <c r="S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</row>
    <row r="69" spans="1:48" x14ac:dyDescent="0.3">
      <c r="A69" s="42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83"/>
      <c r="Q69" s="27"/>
      <c r="R69" s="27"/>
      <c r="S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</row>
    <row r="70" spans="1:48" x14ac:dyDescent="0.3">
      <c r="A70" s="84" t="s">
        <v>134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83"/>
      <c r="Q70" s="27"/>
      <c r="R70" s="27"/>
      <c r="S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</row>
    <row r="71" spans="1:48" x14ac:dyDescent="0.3">
      <c r="A71" s="42" t="s">
        <v>88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83"/>
      <c r="Q71" s="27"/>
      <c r="R71" s="27"/>
      <c r="S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</row>
    <row r="72" spans="1:48" x14ac:dyDescent="0.3">
      <c r="A72" s="42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83"/>
      <c r="Q72" s="27"/>
      <c r="R72" s="27"/>
      <c r="S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</row>
    <row r="73" spans="1:48" x14ac:dyDescent="0.3">
      <c r="A73" s="41" t="s">
        <v>55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83"/>
      <c r="Q73" s="27"/>
      <c r="R73" s="27"/>
      <c r="S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</row>
    <row r="74" spans="1:48" x14ac:dyDescent="0.3">
      <c r="A74" s="42" t="s">
        <v>56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83"/>
      <c r="Q74" s="27"/>
      <c r="R74" s="27"/>
      <c r="S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</row>
    <row r="75" spans="1:48" x14ac:dyDescent="0.3">
      <c r="A75" s="43" t="s">
        <v>57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83"/>
      <c r="Q75" s="27"/>
      <c r="R75" s="27"/>
      <c r="S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</row>
    <row r="76" spans="1:48" x14ac:dyDescent="0.3">
      <c r="A76" s="43" t="s">
        <v>58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83"/>
      <c r="Q76" s="27"/>
      <c r="R76" s="27"/>
      <c r="S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</row>
    <row r="77" spans="1:48" x14ac:dyDescent="0.3">
      <c r="A77" s="43" t="s">
        <v>59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83"/>
      <c r="Q77" s="27"/>
      <c r="R77" s="27"/>
      <c r="S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</row>
    <row r="78" spans="1:48" x14ac:dyDescent="0.3">
      <c r="A78" s="42" t="s">
        <v>161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83"/>
      <c r="Q78" s="27"/>
      <c r="R78" s="27"/>
      <c r="S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</row>
    <row r="79" spans="1:48" x14ac:dyDescent="0.3">
      <c r="A79" s="42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83"/>
      <c r="Q79" s="27"/>
      <c r="R79" s="27"/>
      <c r="S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</row>
    <row r="80" spans="1:48" x14ac:dyDescent="0.3">
      <c r="A80" s="84" t="s">
        <v>135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83"/>
      <c r="Q80" s="27"/>
      <c r="R80" s="27"/>
      <c r="S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</row>
    <row r="81" spans="1:48" x14ac:dyDescent="0.3">
      <c r="A81" s="42" t="s">
        <v>89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83"/>
      <c r="Q81" s="27"/>
      <c r="R81" s="27"/>
      <c r="S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</row>
    <row r="82" spans="1:48" x14ac:dyDescent="0.3">
      <c r="A82" s="42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83"/>
      <c r="Q82" s="27"/>
      <c r="R82" s="27"/>
      <c r="S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</row>
    <row r="83" spans="1:48" x14ac:dyDescent="0.3">
      <c r="A83" s="41" t="s">
        <v>98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83"/>
      <c r="Q83" s="27"/>
      <c r="R83" s="27"/>
      <c r="S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</row>
    <row r="84" spans="1:48" x14ac:dyDescent="0.3">
      <c r="A84" s="43" t="s">
        <v>60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83"/>
      <c r="Q84" s="27"/>
      <c r="R84" s="27"/>
      <c r="S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</row>
    <row r="85" spans="1:48" x14ac:dyDescent="0.3">
      <c r="A85" s="43" t="s">
        <v>61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83"/>
      <c r="Q85" s="27"/>
      <c r="R85" s="27"/>
      <c r="S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</row>
    <row r="86" spans="1:48" x14ac:dyDescent="0.3">
      <c r="A86" s="43" t="s">
        <v>33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83"/>
      <c r="Q86" s="27"/>
      <c r="R86" s="27"/>
      <c r="S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</row>
    <row r="87" spans="1:48" x14ac:dyDescent="0.3">
      <c r="A87" s="43" t="s">
        <v>62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83"/>
      <c r="Q87" s="27"/>
      <c r="R87" s="27"/>
      <c r="S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</row>
    <row r="88" spans="1:48" x14ac:dyDescent="0.3">
      <c r="A88" s="43" t="s">
        <v>35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83"/>
      <c r="Q88" s="27"/>
      <c r="R88" s="27"/>
      <c r="S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</row>
    <row r="89" spans="1:48" x14ac:dyDescent="0.3">
      <c r="A89" s="43" t="s">
        <v>99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83"/>
      <c r="Q89" s="27"/>
      <c r="R89" s="27"/>
      <c r="S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</row>
    <row r="90" spans="1:48" x14ac:dyDescent="0.3">
      <c r="A90" s="43" t="s">
        <v>63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83"/>
      <c r="Q90" s="27"/>
      <c r="R90" s="27"/>
      <c r="S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</row>
    <row r="91" spans="1:48" x14ac:dyDescent="0.3">
      <c r="A91" s="42" t="s">
        <v>161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83"/>
      <c r="Q91" s="27"/>
      <c r="R91" s="27"/>
      <c r="S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</row>
    <row r="92" spans="1:48" x14ac:dyDescent="0.3">
      <c r="A92" s="42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83"/>
      <c r="Q92" s="27"/>
      <c r="R92" s="27"/>
      <c r="S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</row>
    <row r="93" spans="1:48" x14ac:dyDescent="0.3">
      <c r="A93" s="84" t="s">
        <v>136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83"/>
      <c r="Q93" s="27"/>
      <c r="R93" s="27"/>
      <c r="S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</row>
    <row r="94" spans="1:48" x14ac:dyDescent="0.3">
      <c r="A94" s="42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83"/>
      <c r="Q94" s="27"/>
      <c r="R94" s="27"/>
      <c r="S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</row>
    <row r="95" spans="1:48" x14ac:dyDescent="0.3">
      <c r="A95" s="41" t="s">
        <v>54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83"/>
      <c r="Q95" s="27"/>
      <c r="R95" s="27"/>
      <c r="S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</row>
    <row r="96" spans="1:48" x14ac:dyDescent="0.3">
      <c r="A96" s="42" t="s">
        <v>90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83"/>
      <c r="Q96" s="27"/>
      <c r="R96" s="27"/>
      <c r="S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</row>
    <row r="97" spans="1:48" x14ac:dyDescent="0.3">
      <c r="A97" s="42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83"/>
      <c r="Q97" s="27"/>
      <c r="R97" s="27"/>
      <c r="S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</row>
    <row r="98" spans="1:48" x14ac:dyDescent="0.3">
      <c r="A98" s="41" t="s">
        <v>55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83"/>
      <c r="Q98" s="27"/>
      <c r="R98" s="27"/>
      <c r="S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</row>
    <row r="99" spans="1:48" x14ac:dyDescent="0.3">
      <c r="A99" s="43" t="s">
        <v>64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83"/>
      <c r="Q99" s="27"/>
      <c r="R99" s="27"/>
      <c r="S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</row>
    <row r="100" spans="1:48" x14ac:dyDescent="0.3">
      <c r="A100" s="43" t="s">
        <v>65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83"/>
      <c r="Q100" s="27"/>
      <c r="R100" s="27"/>
      <c r="S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</row>
    <row r="101" spans="1:48" x14ac:dyDescent="0.3">
      <c r="A101" s="43" t="s">
        <v>66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83"/>
      <c r="Q101" s="27"/>
      <c r="R101" s="27"/>
      <c r="S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</row>
    <row r="102" spans="1:48" x14ac:dyDescent="0.3">
      <c r="A102" s="43" t="s">
        <v>67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83"/>
      <c r="Q102" s="27"/>
      <c r="R102" s="27"/>
      <c r="S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</row>
    <row r="103" spans="1:48" x14ac:dyDescent="0.3">
      <c r="A103" s="43" t="s">
        <v>100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83"/>
      <c r="Q103" s="27"/>
      <c r="R103" s="27"/>
      <c r="S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</row>
    <row r="104" spans="1:48" x14ac:dyDescent="0.3">
      <c r="A104" s="43" t="s">
        <v>113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83"/>
      <c r="Q104" s="27"/>
      <c r="R104" s="27"/>
      <c r="S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</row>
    <row r="105" spans="1:48" x14ac:dyDescent="0.3">
      <c r="A105" s="42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83"/>
      <c r="Q105" s="27"/>
      <c r="R105" s="27"/>
      <c r="S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</row>
    <row r="106" spans="1:48" x14ac:dyDescent="0.3">
      <c r="A106" s="84" t="s">
        <v>137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83"/>
      <c r="Q106" s="27"/>
      <c r="R106" s="27"/>
      <c r="S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</row>
    <row r="107" spans="1:48" x14ac:dyDescent="0.3">
      <c r="A107" s="42" t="s">
        <v>91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83"/>
      <c r="Q107" s="27"/>
      <c r="R107" s="27"/>
      <c r="S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</row>
    <row r="108" spans="1:48" x14ac:dyDescent="0.3">
      <c r="A108" s="42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83"/>
      <c r="Q108" s="27"/>
      <c r="R108" s="27"/>
      <c r="S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</row>
    <row r="109" spans="1:48" x14ac:dyDescent="0.3">
      <c r="A109" s="41" t="s">
        <v>55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83"/>
      <c r="Q109" s="27"/>
      <c r="R109" s="27"/>
      <c r="S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</row>
    <row r="110" spans="1:48" x14ac:dyDescent="0.3">
      <c r="A110" s="43" t="s">
        <v>114</v>
      </c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83"/>
      <c r="Q110" s="27"/>
      <c r="R110" s="27"/>
      <c r="S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</row>
    <row r="111" spans="1:48" x14ac:dyDescent="0.3">
      <c r="A111" s="43" t="s">
        <v>115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83"/>
      <c r="Q111" s="27"/>
      <c r="R111" s="27"/>
      <c r="S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</row>
    <row r="112" spans="1:48" x14ac:dyDescent="0.3">
      <c r="A112" s="43" t="s">
        <v>146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83"/>
      <c r="Q112" s="27"/>
      <c r="R112" s="27"/>
      <c r="S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</row>
    <row r="113" spans="1:48" x14ac:dyDescent="0.3">
      <c r="A113" s="43" t="s">
        <v>116</v>
      </c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83"/>
      <c r="Q113" s="27"/>
      <c r="R113" s="27"/>
      <c r="S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</row>
    <row r="114" spans="1:48" x14ac:dyDescent="0.3">
      <c r="A114" s="42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83"/>
      <c r="Q114" s="27"/>
      <c r="R114" s="27"/>
      <c r="S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</row>
    <row r="115" spans="1:48" x14ac:dyDescent="0.3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27"/>
      <c r="R115" s="27"/>
      <c r="S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</row>
    <row r="116" spans="1:48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1:48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48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48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1:48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</sheetData>
  <mergeCells count="1">
    <mergeCell ref="A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8EB1-BB26-4E1D-8135-EC078AACF77A}">
  <sheetPr>
    <tabColor theme="3" tint="-0.499984740745262"/>
  </sheetPr>
  <dimension ref="A1:IT509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" sqref="L2"/>
    </sheetView>
  </sheetViews>
  <sheetFormatPr defaultColWidth="8.7265625" defaultRowHeight="14" x14ac:dyDescent="0.3"/>
  <cols>
    <col min="1" max="1" width="19.453125" style="1" bestFit="1" customWidth="1"/>
    <col min="2" max="2" width="74.7265625" style="1" bestFit="1" customWidth="1"/>
    <col min="3" max="3" width="6.1796875" style="1" customWidth="1"/>
    <col min="4" max="4" width="16.81640625" style="1" bestFit="1" customWidth="1"/>
    <col min="5" max="7" width="20.453125" style="1" customWidth="1"/>
    <col min="8" max="8" width="20.54296875" style="1" bestFit="1" customWidth="1"/>
    <col min="9" max="9" width="18" style="1" bestFit="1" customWidth="1"/>
    <col min="10" max="10" width="16.54296875" style="1" customWidth="1"/>
    <col min="11" max="11" width="19.54296875" style="1" bestFit="1" customWidth="1"/>
    <col min="12" max="12" width="43.1796875" style="1" customWidth="1"/>
    <col min="13" max="13" width="8.7265625" style="10" customWidth="1"/>
    <col min="14" max="19" width="8.7265625" style="1" customWidth="1"/>
    <col min="20" max="20" width="8.1796875" style="1" customWidth="1"/>
    <col min="21" max="21" width="35.1796875" style="1" customWidth="1"/>
    <col min="22" max="22" width="8.1796875" style="1" customWidth="1"/>
    <col min="23" max="114" width="8.7265625" style="1"/>
    <col min="115" max="254" width="8.7265625" style="27"/>
    <col min="255" max="16384" width="8.7265625" style="1"/>
  </cols>
  <sheetData>
    <row r="1" spans="1:114" s="27" customFormat="1" ht="90.75" customHeight="1" x14ac:dyDescent="0.3">
      <c r="A1" s="66" t="s">
        <v>16</v>
      </c>
      <c r="B1" s="67" t="s">
        <v>17</v>
      </c>
      <c r="C1" s="67"/>
      <c r="D1" s="66" t="s">
        <v>18</v>
      </c>
      <c r="E1" s="66" t="s">
        <v>19</v>
      </c>
      <c r="F1" s="66" t="s">
        <v>20</v>
      </c>
      <c r="G1" s="66" t="s">
        <v>129</v>
      </c>
      <c r="H1" s="66" t="s">
        <v>21</v>
      </c>
      <c r="I1" s="66" t="s">
        <v>22</v>
      </c>
      <c r="J1" s="66" t="s">
        <v>10</v>
      </c>
      <c r="K1" s="66" t="s">
        <v>23</v>
      </c>
      <c r="L1" s="66" t="s">
        <v>24</v>
      </c>
      <c r="M1" s="66"/>
      <c r="N1" s="1"/>
      <c r="O1" s="1"/>
      <c r="P1" s="1"/>
      <c r="Q1" s="1"/>
      <c r="R1" s="1"/>
      <c r="S1" s="1"/>
      <c r="T1" s="1"/>
      <c r="U1" s="1"/>
    </row>
    <row r="2" spans="1:114" ht="73" customHeight="1" x14ac:dyDescent="0.35">
      <c r="A2" s="7" t="s">
        <v>132</v>
      </c>
      <c r="B2" s="87" t="s">
        <v>145</v>
      </c>
      <c r="C2" s="68"/>
      <c r="D2" s="15"/>
      <c r="E2" s="6"/>
      <c r="F2" s="6"/>
      <c r="G2" s="63" t="s">
        <v>112</v>
      </c>
      <c r="H2" s="6"/>
      <c r="I2" s="6"/>
      <c r="J2" s="13"/>
      <c r="K2" s="13"/>
      <c r="L2" s="94" t="s">
        <v>138</v>
      </c>
      <c r="M2" s="73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</row>
    <row r="3" spans="1:114" ht="15.5" x14ac:dyDescent="0.35">
      <c r="B3" s="3" t="s">
        <v>147</v>
      </c>
      <c r="C3" s="70"/>
      <c r="D3" s="97">
        <v>5</v>
      </c>
      <c r="E3" s="65"/>
      <c r="F3" s="65">
        <f>SUM(E3*D3)</f>
        <v>0</v>
      </c>
      <c r="G3" s="26">
        <f>+'Staff Salary Costing Formulas'!D21</f>
        <v>2500</v>
      </c>
      <c r="H3" s="64"/>
      <c r="I3" s="6">
        <f>+G3</f>
        <v>2500</v>
      </c>
      <c r="J3" s="13">
        <f t="shared" ref="J3:J47" si="0">SUM(F3+I3)</f>
        <v>2500</v>
      </c>
      <c r="K3" s="13">
        <f>IFERROR(J3/D3,0)</f>
        <v>500</v>
      </c>
      <c r="L3" s="4"/>
      <c r="M3" s="73"/>
    </row>
    <row r="4" spans="1:114" ht="15.5" x14ac:dyDescent="0.35">
      <c r="A4" s="3"/>
      <c r="B4" s="3" t="s">
        <v>28</v>
      </c>
      <c r="C4" s="70"/>
      <c r="D4" s="98">
        <v>5</v>
      </c>
      <c r="E4" s="62">
        <v>0</v>
      </c>
      <c r="F4" s="62">
        <f>SUM(E4*D4)</f>
        <v>0</v>
      </c>
      <c r="G4" s="13">
        <v>34</v>
      </c>
      <c r="H4" s="6">
        <v>7.5</v>
      </c>
      <c r="I4" s="6">
        <f>+G4*H4</f>
        <v>255</v>
      </c>
      <c r="J4" s="13">
        <f t="shared" si="0"/>
        <v>255</v>
      </c>
      <c r="K4" s="13">
        <f t="shared" ref="K4:K5" si="1">IFERROR(J4/D4,0)</f>
        <v>51</v>
      </c>
      <c r="L4" s="8"/>
      <c r="M4" s="73"/>
    </row>
    <row r="5" spans="1:114" ht="15.5" x14ac:dyDescent="0.35">
      <c r="A5" s="3"/>
      <c r="B5" s="3" t="s">
        <v>119</v>
      </c>
      <c r="C5" s="70"/>
      <c r="D5" s="99"/>
      <c r="E5" s="62"/>
      <c r="F5" s="62"/>
      <c r="G5" s="13"/>
      <c r="H5" s="6"/>
      <c r="I5" s="6">
        <f>+G5*H5</f>
        <v>0</v>
      </c>
      <c r="J5" s="13">
        <f t="shared" ref="J5" si="2">SUM(F5+I5)</f>
        <v>0</v>
      </c>
      <c r="K5" s="13">
        <f t="shared" si="1"/>
        <v>0</v>
      </c>
      <c r="L5" s="8"/>
      <c r="M5" s="73"/>
    </row>
    <row r="6" spans="1:114" ht="15.5" x14ac:dyDescent="0.35">
      <c r="A6" s="3"/>
      <c r="B6" s="3"/>
      <c r="C6" s="70"/>
      <c r="D6" s="22"/>
      <c r="E6" s="6"/>
      <c r="F6" s="6"/>
      <c r="G6" s="6"/>
      <c r="H6" s="6"/>
      <c r="I6" s="20" t="s">
        <v>29</v>
      </c>
      <c r="J6" s="21">
        <f>SUM(J2:J5)</f>
        <v>2755</v>
      </c>
      <c r="K6" s="21">
        <f>SUM(K2:K5)</f>
        <v>551</v>
      </c>
      <c r="L6" s="8"/>
      <c r="M6" s="73"/>
    </row>
    <row r="7" spans="1:114" ht="36.5" customHeight="1" x14ac:dyDescent="0.35">
      <c r="A7" s="70"/>
      <c r="B7" s="70"/>
      <c r="C7" s="70"/>
      <c r="D7" s="76"/>
      <c r="E7" s="75"/>
      <c r="F7" s="75"/>
      <c r="G7" s="75"/>
      <c r="H7" s="75"/>
      <c r="I7" s="75"/>
      <c r="J7" s="75"/>
      <c r="K7" s="75"/>
      <c r="L7" s="77"/>
      <c r="M7" s="73"/>
    </row>
    <row r="8" spans="1:114" ht="46" customHeight="1" x14ac:dyDescent="0.3">
      <c r="A8" s="87" t="s">
        <v>131</v>
      </c>
      <c r="B8" s="87" t="s">
        <v>25</v>
      </c>
      <c r="C8" s="73"/>
      <c r="D8" s="88"/>
      <c r="E8" s="89"/>
      <c r="F8" s="89"/>
      <c r="G8" s="89"/>
      <c r="H8" s="89"/>
      <c r="I8" s="89"/>
      <c r="J8" s="89"/>
      <c r="K8" s="89"/>
      <c r="L8" s="27"/>
      <c r="M8" s="73"/>
    </row>
    <row r="9" spans="1:114" s="1" customFormat="1" ht="15.5" x14ac:dyDescent="0.35">
      <c r="A9" s="3"/>
      <c r="B9" s="4" t="s">
        <v>26</v>
      </c>
      <c r="C9" s="70"/>
      <c r="D9" s="100">
        <v>5</v>
      </c>
      <c r="E9" s="6">
        <v>20</v>
      </c>
      <c r="F9" s="6">
        <f>SUM(E9*D9)</f>
        <v>100</v>
      </c>
      <c r="G9" s="62"/>
      <c r="H9" s="6"/>
      <c r="I9" s="6">
        <f t="shared" ref="I9" si="3">+SUM(G9*H9)</f>
        <v>0</v>
      </c>
      <c r="J9" s="13">
        <f t="shared" ref="J9" si="4">SUM(F9+I9)</f>
        <v>100</v>
      </c>
      <c r="K9" s="13">
        <f t="shared" ref="K9:K11" si="5">IFERROR(J9/D9,0)</f>
        <v>20</v>
      </c>
      <c r="L9" s="4"/>
      <c r="M9" s="73"/>
    </row>
    <row r="10" spans="1:114" s="1" customFormat="1" ht="15.5" x14ac:dyDescent="0.35">
      <c r="A10" s="3"/>
      <c r="B10" s="9" t="s">
        <v>27</v>
      </c>
      <c r="C10" s="70"/>
      <c r="D10" s="98"/>
      <c r="E10" s="62">
        <v>0</v>
      </c>
      <c r="F10" s="62">
        <f>SUM(E10*D10)</f>
        <v>0</v>
      </c>
      <c r="G10" s="13"/>
      <c r="H10" s="6"/>
      <c r="I10" s="6">
        <f>SUM(G10)</f>
        <v>0</v>
      </c>
      <c r="J10" s="13">
        <f>SUM(F10+I10)</f>
        <v>0</v>
      </c>
      <c r="K10" s="13">
        <f t="shared" si="5"/>
        <v>0</v>
      </c>
      <c r="L10" s="4"/>
      <c r="M10" s="73"/>
    </row>
    <row r="11" spans="1:114" s="1" customFormat="1" ht="15.5" x14ac:dyDescent="0.35">
      <c r="A11" s="3"/>
      <c r="B11" s="3" t="s">
        <v>119</v>
      </c>
      <c r="C11" s="70"/>
      <c r="D11" s="99"/>
      <c r="E11" s="6"/>
      <c r="F11" s="6"/>
      <c r="G11" s="62"/>
      <c r="H11" s="6"/>
      <c r="I11" s="6"/>
      <c r="J11" s="13"/>
      <c r="K11" s="13">
        <f t="shared" si="5"/>
        <v>0</v>
      </c>
      <c r="L11" s="8"/>
      <c r="M11" s="73"/>
    </row>
    <row r="12" spans="1:114" s="1" customFormat="1" ht="15.5" x14ac:dyDescent="0.35">
      <c r="A12" s="3"/>
      <c r="B12" s="3"/>
      <c r="C12" s="70"/>
      <c r="D12" s="22"/>
      <c r="E12" s="6"/>
      <c r="F12" s="6"/>
      <c r="G12" s="6"/>
      <c r="H12" s="6"/>
      <c r="I12" s="20" t="s">
        <v>29</v>
      </c>
      <c r="J12" s="21">
        <f>SUM(J9:J11)</f>
        <v>100</v>
      </c>
      <c r="K12" s="21">
        <f>SUM(K9:K11)</f>
        <v>20</v>
      </c>
      <c r="L12" s="8"/>
      <c r="M12" s="73"/>
    </row>
    <row r="13" spans="1:114" ht="15.5" x14ac:dyDescent="0.35">
      <c r="A13" s="70"/>
      <c r="B13" s="70"/>
      <c r="C13" s="70"/>
      <c r="D13" s="76"/>
      <c r="E13" s="75"/>
      <c r="F13" s="75"/>
      <c r="G13" s="75"/>
      <c r="H13" s="75"/>
      <c r="I13" s="75"/>
      <c r="J13" s="75"/>
      <c r="K13" s="75"/>
      <c r="L13" s="73"/>
      <c r="M13" s="73"/>
    </row>
    <row r="14" spans="1:114" ht="15.5" x14ac:dyDescent="0.35">
      <c r="A14" s="70"/>
      <c r="B14" s="70"/>
      <c r="C14" s="70"/>
      <c r="D14" s="76"/>
      <c r="E14" s="75"/>
      <c r="F14" s="75"/>
      <c r="G14" s="75"/>
      <c r="H14" s="75"/>
      <c r="I14" s="75"/>
      <c r="J14" s="75"/>
      <c r="K14" s="75"/>
      <c r="L14" s="73"/>
      <c r="M14" s="73"/>
    </row>
    <row r="15" spans="1:114" ht="47.5" customHeight="1" x14ac:dyDescent="0.35">
      <c r="A15" s="25" t="s">
        <v>30</v>
      </c>
      <c r="B15" s="7" t="s">
        <v>31</v>
      </c>
      <c r="C15" s="71"/>
      <c r="D15" s="23"/>
      <c r="E15" s="6"/>
      <c r="F15" s="6"/>
      <c r="G15" s="6"/>
      <c r="H15" s="6"/>
      <c r="I15" s="6"/>
      <c r="J15" s="13"/>
      <c r="K15" s="13"/>
      <c r="M15" s="73"/>
    </row>
    <row r="16" spans="1:114" ht="15.5" x14ac:dyDescent="0.35">
      <c r="B16" s="3" t="s">
        <v>32</v>
      </c>
      <c r="C16" s="70"/>
      <c r="D16" s="99"/>
      <c r="E16" s="6"/>
      <c r="F16" s="6">
        <f t="shared" ref="F16:F22" si="6">SUM(E16*D16)</f>
        <v>0</v>
      </c>
      <c r="G16" s="81"/>
      <c r="H16" s="6"/>
      <c r="I16" s="6">
        <f t="shared" ref="I16:I17" si="7">+SUM(G16*H16)</f>
        <v>0</v>
      </c>
      <c r="J16" s="13">
        <f t="shared" ref="J16:J20" si="8">SUM(F16+I16)</f>
        <v>0</v>
      </c>
      <c r="K16" s="13">
        <f t="shared" ref="K16:K22" si="9">IFERROR(J16/D16,0)</f>
        <v>0</v>
      </c>
      <c r="L16" s="8"/>
      <c r="M16" s="73"/>
    </row>
    <row r="17" spans="1:13" ht="15.5" x14ac:dyDescent="0.35">
      <c r="A17" s="3"/>
      <c r="B17" s="3" t="s">
        <v>33</v>
      </c>
      <c r="C17" s="70"/>
      <c r="D17" s="99"/>
      <c r="E17" s="6">
        <v>0</v>
      </c>
      <c r="F17" s="6">
        <f t="shared" si="6"/>
        <v>0</v>
      </c>
      <c r="G17" s="62"/>
      <c r="H17" s="6"/>
      <c r="I17" s="6">
        <f t="shared" si="7"/>
        <v>0</v>
      </c>
      <c r="J17" s="13">
        <f t="shared" si="8"/>
        <v>0</v>
      </c>
      <c r="K17" s="13">
        <f t="shared" si="9"/>
        <v>0</v>
      </c>
      <c r="M17" s="73"/>
    </row>
    <row r="18" spans="1:13" ht="15.5" x14ac:dyDescent="0.35">
      <c r="A18" s="3"/>
      <c r="B18" s="3" t="s">
        <v>34</v>
      </c>
      <c r="C18" s="70"/>
      <c r="D18" s="99"/>
      <c r="E18" s="6">
        <v>0</v>
      </c>
      <c r="F18" s="6">
        <f t="shared" si="6"/>
        <v>0</v>
      </c>
      <c r="G18" s="62"/>
      <c r="H18" s="6"/>
      <c r="I18" s="6">
        <f>+SUM(G18*H18)</f>
        <v>0</v>
      </c>
      <c r="J18" s="13">
        <f t="shared" si="8"/>
        <v>0</v>
      </c>
      <c r="K18" s="13">
        <f t="shared" si="9"/>
        <v>0</v>
      </c>
      <c r="M18" s="73"/>
    </row>
    <row r="19" spans="1:13" ht="15.5" x14ac:dyDescent="0.35">
      <c r="A19" s="3"/>
      <c r="B19" s="3" t="s">
        <v>35</v>
      </c>
      <c r="C19" s="70"/>
      <c r="D19" s="99">
        <v>5</v>
      </c>
      <c r="E19" s="62">
        <v>0</v>
      </c>
      <c r="F19" s="62">
        <f t="shared" si="6"/>
        <v>0</v>
      </c>
      <c r="G19" s="6">
        <v>23.08</v>
      </c>
      <c r="H19" s="24">
        <v>15</v>
      </c>
      <c r="I19" s="6">
        <f>+SUM(G19*H19)</f>
        <v>346.2</v>
      </c>
      <c r="J19" s="13">
        <f t="shared" si="8"/>
        <v>346.2</v>
      </c>
      <c r="K19" s="13">
        <f t="shared" si="9"/>
        <v>69.239999999999995</v>
      </c>
      <c r="M19" s="73"/>
    </row>
    <row r="20" spans="1:13" ht="15.5" x14ac:dyDescent="0.35">
      <c r="A20" s="3"/>
      <c r="B20" s="3" t="s">
        <v>148</v>
      </c>
      <c r="C20" s="70"/>
      <c r="D20" s="99"/>
      <c r="E20" s="62">
        <v>0</v>
      </c>
      <c r="F20" s="62">
        <f t="shared" si="6"/>
        <v>0</v>
      </c>
      <c r="G20" s="6"/>
      <c r="H20" s="6"/>
      <c r="I20" s="6">
        <f t="shared" ref="I20:I21" si="10">+SUM(G20*H20)</f>
        <v>0</v>
      </c>
      <c r="J20" s="13">
        <f t="shared" si="8"/>
        <v>0</v>
      </c>
      <c r="K20" s="13">
        <f t="shared" si="9"/>
        <v>0</v>
      </c>
      <c r="M20" s="73"/>
    </row>
    <row r="21" spans="1:13" ht="15.5" x14ac:dyDescent="0.35">
      <c r="A21" s="3"/>
      <c r="B21" s="3" t="s">
        <v>157</v>
      </c>
      <c r="C21" s="70"/>
      <c r="D21" s="99"/>
      <c r="E21" s="6">
        <v>0</v>
      </c>
      <c r="F21" s="6">
        <f t="shared" si="6"/>
        <v>0</v>
      </c>
      <c r="G21" s="6"/>
      <c r="H21" s="6"/>
      <c r="I21" s="6">
        <f t="shared" si="10"/>
        <v>0</v>
      </c>
      <c r="J21" s="13">
        <f t="shared" si="0"/>
        <v>0</v>
      </c>
      <c r="K21" s="13">
        <f t="shared" si="9"/>
        <v>0</v>
      </c>
      <c r="M21" s="73"/>
    </row>
    <row r="22" spans="1:13" ht="15.5" x14ac:dyDescent="0.35">
      <c r="A22" s="3"/>
      <c r="B22" s="3" t="s">
        <v>119</v>
      </c>
      <c r="C22" s="70"/>
      <c r="D22" s="101"/>
      <c r="E22" s="6">
        <v>0</v>
      </c>
      <c r="F22" s="6">
        <f t="shared" si="6"/>
        <v>0</v>
      </c>
      <c r="G22" s="6"/>
      <c r="H22" s="6"/>
      <c r="I22" s="6"/>
      <c r="J22" s="13"/>
      <c r="K22" s="13">
        <f t="shared" si="9"/>
        <v>0</v>
      </c>
      <c r="M22" s="73"/>
    </row>
    <row r="23" spans="1:13" ht="15.5" x14ac:dyDescent="0.35">
      <c r="A23" s="3"/>
      <c r="B23" s="3"/>
      <c r="C23" s="70"/>
      <c r="D23" s="16"/>
      <c r="E23" s="6"/>
      <c r="F23" s="6"/>
      <c r="G23" s="6"/>
      <c r="H23" s="6"/>
      <c r="I23" s="6"/>
      <c r="J23" s="13"/>
      <c r="K23" s="13"/>
      <c r="M23" s="73"/>
    </row>
    <row r="24" spans="1:13" ht="15.5" x14ac:dyDescent="0.35">
      <c r="A24" s="3"/>
      <c r="B24" s="3"/>
      <c r="C24" s="70"/>
      <c r="D24" s="16"/>
      <c r="E24" s="6"/>
      <c r="F24" s="6"/>
      <c r="G24" s="6"/>
      <c r="H24" s="6"/>
      <c r="I24" s="20" t="s">
        <v>29</v>
      </c>
      <c r="J24" s="21">
        <f>SUM(J15:J23)</f>
        <v>346.2</v>
      </c>
      <c r="K24" s="21">
        <f>SUM(K15:K23)</f>
        <v>69.239999999999995</v>
      </c>
      <c r="M24" s="73"/>
    </row>
    <row r="25" spans="1:13" ht="15.5" x14ac:dyDescent="0.35">
      <c r="A25" s="70"/>
      <c r="B25" s="70"/>
      <c r="C25" s="70"/>
      <c r="D25" s="78"/>
      <c r="E25" s="75"/>
      <c r="F25" s="75"/>
      <c r="G25" s="75"/>
      <c r="H25" s="75"/>
      <c r="I25" s="75"/>
      <c r="J25" s="73"/>
      <c r="K25" s="73"/>
      <c r="L25" s="73"/>
      <c r="M25" s="73"/>
    </row>
    <row r="26" spans="1:13" ht="15.5" x14ac:dyDescent="0.35">
      <c r="A26" s="70"/>
      <c r="B26" s="70"/>
      <c r="C26" s="70"/>
      <c r="D26" s="78"/>
      <c r="E26" s="75"/>
      <c r="F26" s="75"/>
      <c r="G26" s="75"/>
      <c r="H26" s="75"/>
      <c r="I26" s="75"/>
      <c r="J26" s="73"/>
      <c r="K26" s="73"/>
      <c r="L26" s="73"/>
      <c r="M26" s="73"/>
    </row>
    <row r="27" spans="1:13" ht="46" customHeight="1" x14ac:dyDescent="0.35">
      <c r="A27" s="25" t="s">
        <v>36</v>
      </c>
      <c r="B27" s="7" t="s">
        <v>37</v>
      </c>
      <c r="C27" s="71"/>
      <c r="D27" s="17"/>
      <c r="E27" s="6"/>
      <c r="F27" s="6"/>
      <c r="G27" s="6"/>
      <c r="H27" s="6"/>
      <c r="I27" s="6"/>
      <c r="J27" s="13"/>
      <c r="K27" s="13"/>
      <c r="M27" s="73"/>
    </row>
    <row r="28" spans="1:13" ht="15.5" x14ac:dyDescent="0.35">
      <c r="A28" s="3"/>
      <c r="B28" s="3" t="s">
        <v>38</v>
      </c>
      <c r="C28" s="70"/>
      <c r="D28" s="101"/>
      <c r="E28" s="6">
        <v>0</v>
      </c>
      <c r="F28" s="6">
        <f t="shared" ref="F28:F36" si="11">SUM(E28*D28)</f>
        <v>0</v>
      </c>
      <c r="G28" s="62"/>
      <c r="H28" s="6"/>
      <c r="I28" s="6">
        <f t="shared" ref="I28:I29" si="12">+SUM(G28*H28)</f>
        <v>0</v>
      </c>
      <c r="J28" s="13">
        <f t="shared" ref="J28:J32" si="13">SUM(F28+I28)</f>
        <v>0</v>
      </c>
      <c r="K28" s="13">
        <f t="shared" ref="K28:K37" si="14">IFERROR(J28/D28,0)</f>
        <v>0</v>
      </c>
      <c r="L28" s="8"/>
      <c r="M28" s="73"/>
    </row>
    <row r="29" spans="1:13" ht="15.5" x14ac:dyDescent="0.35">
      <c r="A29" s="3"/>
      <c r="B29" s="3" t="s">
        <v>156</v>
      </c>
      <c r="C29" s="70"/>
      <c r="D29" s="101"/>
      <c r="E29" s="6">
        <v>0</v>
      </c>
      <c r="F29" s="6">
        <f t="shared" si="11"/>
        <v>0</v>
      </c>
      <c r="G29" s="62"/>
      <c r="H29" s="6"/>
      <c r="I29" s="6">
        <f t="shared" si="12"/>
        <v>0</v>
      </c>
      <c r="J29" s="13">
        <f t="shared" si="13"/>
        <v>0</v>
      </c>
      <c r="K29" s="13">
        <f t="shared" si="14"/>
        <v>0</v>
      </c>
      <c r="L29" s="8"/>
      <c r="M29" s="73"/>
    </row>
    <row r="30" spans="1:13" ht="15.5" x14ac:dyDescent="0.35">
      <c r="A30" s="3"/>
      <c r="B30" s="3" t="s">
        <v>155</v>
      </c>
      <c r="C30" s="70"/>
      <c r="D30" s="101"/>
      <c r="E30" s="6">
        <v>0</v>
      </c>
      <c r="F30" s="6">
        <f t="shared" si="11"/>
        <v>0</v>
      </c>
      <c r="G30" s="11"/>
      <c r="H30" s="6"/>
      <c r="I30" s="6">
        <f>+SUM(G30*H30)</f>
        <v>0</v>
      </c>
      <c r="J30" s="13">
        <f t="shared" si="13"/>
        <v>0</v>
      </c>
      <c r="K30" s="13">
        <f t="shared" si="14"/>
        <v>0</v>
      </c>
      <c r="L30" s="8"/>
      <c r="M30" s="73"/>
    </row>
    <row r="31" spans="1:13" ht="15.5" x14ac:dyDescent="0.35">
      <c r="A31" s="3"/>
      <c r="B31" s="3" t="s">
        <v>39</v>
      </c>
      <c r="C31" s="70"/>
      <c r="D31" s="101"/>
      <c r="E31" s="6">
        <v>0</v>
      </c>
      <c r="F31" s="6">
        <f t="shared" si="11"/>
        <v>0</v>
      </c>
      <c r="G31" s="6"/>
      <c r="H31" s="6"/>
      <c r="I31" s="6">
        <f>+SUM(G31*H31)</f>
        <v>0</v>
      </c>
      <c r="J31" s="13">
        <f t="shared" si="13"/>
        <v>0</v>
      </c>
      <c r="K31" s="13">
        <f t="shared" si="14"/>
        <v>0</v>
      </c>
      <c r="M31" s="73"/>
    </row>
    <row r="32" spans="1:13" ht="15.5" x14ac:dyDescent="0.35">
      <c r="A32" s="3"/>
      <c r="B32" s="3" t="s">
        <v>154</v>
      </c>
      <c r="C32" s="70"/>
      <c r="D32" s="101"/>
      <c r="E32" s="6">
        <v>0</v>
      </c>
      <c r="F32" s="6">
        <f t="shared" si="11"/>
        <v>0</v>
      </c>
      <c r="G32" s="6"/>
      <c r="H32" s="6"/>
      <c r="I32" s="6">
        <f t="shared" ref="I32:I34" si="15">+SUM(G32*H32)</f>
        <v>0</v>
      </c>
      <c r="J32" s="13">
        <f t="shared" si="13"/>
        <v>0</v>
      </c>
      <c r="K32" s="13">
        <f t="shared" si="14"/>
        <v>0</v>
      </c>
      <c r="M32" s="73"/>
    </row>
    <row r="33" spans="1:21" ht="18" customHeight="1" x14ac:dyDescent="0.35">
      <c r="A33" s="3"/>
      <c r="B33" s="3" t="s">
        <v>153</v>
      </c>
      <c r="C33" s="70"/>
      <c r="D33" s="101"/>
      <c r="E33" s="6">
        <v>0</v>
      </c>
      <c r="F33" s="6">
        <f t="shared" si="11"/>
        <v>0</v>
      </c>
      <c r="G33" s="62"/>
      <c r="H33" s="6"/>
      <c r="I33" s="6">
        <f t="shared" si="15"/>
        <v>0</v>
      </c>
      <c r="J33" s="13">
        <f>SUM(F33+I33)</f>
        <v>0</v>
      </c>
      <c r="K33" s="13">
        <f t="shared" si="14"/>
        <v>0</v>
      </c>
      <c r="L33" s="8"/>
      <c r="M33" s="73"/>
    </row>
    <row r="34" spans="1:21" ht="15.5" x14ac:dyDescent="0.35">
      <c r="A34" s="3"/>
      <c r="B34" s="4" t="s">
        <v>40</v>
      </c>
      <c r="C34" s="69"/>
      <c r="D34" s="100"/>
      <c r="E34" s="6">
        <v>0</v>
      </c>
      <c r="F34" s="6">
        <f t="shared" si="11"/>
        <v>0</v>
      </c>
      <c r="G34" s="86"/>
      <c r="H34" s="6"/>
      <c r="I34" s="6">
        <f t="shared" si="15"/>
        <v>0</v>
      </c>
      <c r="J34" s="13">
        <f t="shared" si="0"/>
        <v>0</v>
      </c>
      <c r="K34" s="13">
        <f t="shared" si="14"/>
        <v>0</v>
      </c>
      <c r="M34" s="73"/>
    </row>
    <row r="35" spans="1:21" ht="19" customHeight="1" x14ac:dyDescent="0.35">
      <c r="A35" s="3"/>
      <c r="B35" s="3" t="s">
        <v>152</v>
      </c>
      <c r="C35" s="70"/>
      <c r="D35" s="102">
        <v>5</v>
      </c>
      <c r="E35" s="62">
        <v>0</v>
      </c>
      <c r="F35" s="62">
        <f t="shared" si="11"/>
        <v>0</v>
      </c>
      <c r="G35" s="82">
        <f>+'Staff Salary Costing Formulas'!E53</f>
        <v>513.9</v>
      </c>
      <c r="H35" s="62"/>
      <c r="I35" s="6">
        <f>+SUM(G35)</f>
        <v>513.9</v>
      </c>
      <c r="J35" s="13">
        <f t="shared" si="0"/>
        <v>513.9</v>
      </c>
      <c r="K35" s="13">
        <f t="shared" si="14"/>
        <v>102.78</v>
      </c>
      <c r="L35" s="8"/>
      <c r="M35" s="73"/>
      <c r="U35" s="8"/>
    </row>
    <row r="36" spans="1:21" ht="15.5" x14ac:dyDescent="0.35">
      <c r="A36" s="3"/>
      <c r="B36" s="3" t="s">
        <v>151</v>
      </c>
      <c r="C36" s="70"/>
      <c r="D36" s="101"/>
      <c r="E36" s="62">
        <v>0</v>
      </c>
      <c r="F36" s="62">
        <f t="shared" si="11"/>
        <v>0</v>
      </c>
      <c r="G36" s="12"/>
      <c r="H36" s="6"/>
      <c r="I36" s="6">
        <f>+SUM(G36*H36)</f>
        <v>0</v>
      </c>
      <c r="J36" s="13">
        <f t="shared" si="0"/>
        <v>0</v>
      </c>
      <c r="K36" s="13">
        <f t="shared" si="14"/>
        <v>0</v>
      </c>
      <c r="L36" s="8"/>
      <c r="M36" s="73"/>
      <c r="U36" s="8"/>
    </row>
    <row r="37" spans="1:21" ht="15.5" x14ac:dyDescent="0.35">
      <c r="A37" s="3"/>
      <c r="B37" s="3" t="s">
        <v>119</v>
      </c>
      <c r="C37" s="70"/>
      <c r="D37" s="101"/>
      <c r="E37" s="6"/>
      <c r="F37" s="6"/>
      <c r="G37" s="6"/>
      <c r="H37" s="6"/>
      <c r="I37" s="6"/>
      <c r="J37" s="13">
        <f t="shared" si="0"/>
        <v>0</v>
      </c>
      <c r="K37" s="13">
        <f t="shared" si="14"/>
        <v>0</v>
      </c>
      <c r="M37" s="73"/>
      <c r="U37" s="8"/>
    </row>
    <row r="38" spans="1:21" ht="15.5" x14ac:dyDescent="0.35">
      <c r="A38" s="3"/>
      <c r="B38" s="3"/>
      <c r="C38" s="70"/>
      <c r="D38" s="16"/>
      <c r="E38" s="6"/>
      <c r="F38" s="6"/>
      <c r="G38" s="6"/>
      <c r="H38" s="6"/>
      <c r="I38" s="6"/>
      <c r="J38" s="13"/>
      <c r="K38" s="13"/>
      <c r="M38" s="73"/>
      <c r="U38" s="8"/>
    </row>
    <row r="39" spans="1:21" ht="15.5" x14ac:dyDescent="0.35">
      <c r="A39" s="3"/>
      <c r="B39" s="3"/>
      <c r="C39" s="70"/>
      <c r="D39" s="16"/>
      <c r="E39" s="6"/>
      <c r="F39" s="6"/>
      <c r="G39" s="6"/>
      <c r="H39" s="6"/>
      <c r="I39" s="20" t="s">
        <v>29</v>
      </c>
      <c r="J39" s="21">
        <f>SUM(J28:J38)</f>
        <v>513.9</v>
      </c>
      <c r="K39" s="21">
        <f>SUM(K28:K38)</f>
        <v>102.78</v>
      </c>
      <c r="M39" s="73"/>
      <c r="U39" s="8"/>
    </row>
    <row r="40" spans="1:21" ht="15.5" x14ac:dyDescent="0.35">
      <c r="A40" s="70"/>
      <c r="B40" s="72"/>
      <c r="C40" s="72"/>
      <c r="D40" s="79"/>
      <c r="E40" s="75"/>
      <c r="F40" s="75"/>
      <c r="G40" s="75"/>
      <c r="H40" s="75"/>
      <c r="I40" s="75"/>
      <c r="J40" s="75"/>
      <c r="K40" s="75"/>
      <c r="L40" s="73"/>
      <c r="M40" s="73"/>
      <c r="U40" s="8"/>
    </row>
    <row r="41" spans="1:21" ht="15.5" x14ac:dyDescent="0.35">
      <c r="A41" s="70"/>
      <c r="B41" s="73"/>
      <c r="C41" s="72"/>
      <c r="D41" s="79"/>
      <c r="E41" s="75"/>
      <c r="F41" s="75"/>
      <c r="G41" s="75"/>
      <c r="H41" s="75"/>
      <c r="I41" s="75"/>
      <c r="J41" s="75"/>
      <c r="K41" s="75"/>
      <c r="L41" s="73"/>
      <c r="M41" s="73"/>
      <c r="U41" s="8"/>
    </row>
    <row r="42" spans="1:21" ht="46" customHeight="1" x14ac:dyDescent="0.35">
      <c r="A42" s="7" t="s">
        <v>41</v>
      </c>
      <c r="B42" s="7" t="s">
        <v>42</v>
      </c>
      <c r="C42" s="72"/>
      <c r="D42" s="18"/>
      <c r="E42" s="6"/>
      <c r="F42" s="6"/>
      <c r="G42" s="6"/>
      <c r="H42" s="6"/>
      <c r="I42" s="6"/>
      <c r="J42" s="13"/>
      <c r="K42" s="13"/>
      <c r="M42" s="73"/>
    </row>
    <row r="43" spans="1:21" ht="15.5" x14ac:dyDescent="0.35">
      <c r="A43" s="3"/>
      <c r="B43" s="3" t="s">
        <v>43</v>
      </c>
      <c r="C43" s="70"/>
      <c r="D43" s="101">
        <v>5</v>
      </c>
      <c r="E43" s="62"/>
      <c r="F43" s="6">
        <f t="shared" ref="F43:F47" si="16">SUM(E43*D43)</f>
        <v>0</v>
      </c>
      <c r="G43" s="6">
        <v>25.62</v>
      </c>
      <c r="H43" s="104">
        <v>4</v>
      </c>
      <c r="I43" s="6">
        <f t="shared" ref="I43:I44" si="17">+SUM(G43*H43)</f>
        <v>102.48</v>
      </c>
      <c r="J43" s="13">
        <f t="shared" si="0"/>
        <v>102.48</v>
      </c>
      <c r="K43" s="13">
        <f t="shared" ref="K43:K47" si="18">IFERROR(J43/D43,0)</f>
        <v>20.496000000000002</v>
      </c>
      <c r="M43" s="73"/>
    </row>
    <row r="44" spans="1:21" ht="15.5" x14ac:dyDescent="0.35">
      <c r="A44" s="3"/>
      <c r="B44" s="3" t="s">
        <v>44</v>
      </c>
      <c r="C44" s="70"/>
      <c r="D44" s="101">
        <v>3</v>
      </c>
      <c r="E44" s="6">
        <v>50</v>
      </c>
      <c r="F44" s="6">
        <f t="shared" si="16"/>
        <v>150</v>
      </c>
      <c r="G44" s="6"/>
      <c r="H44" s="6"/>
      <c r="I44" s="6">
        <f t="shared" si="17"/>
        <v>0</v>
      </c>
      <c r="J44" s="13">
        <f t="shared" si="0"/>
        <v>150</v>
      </c>
      <c r="K44" s="13">
        <f t="shared" si="18"/>
        <v>50</v>
      </c>
      <c r="M44" s="73"/>
    </row>
    <row r="45" spans="1:21" ht="15.5" x14ac:dyDescent="0.35">
      <c r="B45" s="3" t="s">
        <v>117</v>
      </c>
      <c r="C45" s="70"/>
      <c r="D45" s="101"/>
      <c r="E45" s="6"/>
      <c r="F45" s="6">
        <f t="shared" si="16"/>
        <v>0</v>
      </c>
      <c r="G45" s="6"/>
      <c r="H45" s="6"/>
      <c r="I45" s="6">
        <f>+SUM(G45*H45)</f>
        <v>0</v>
      </c>
      <c r="J45" s="13">
        <f t="shared" si="0"/>
        <v>0</v>
      </c>
      <c r="K45" s="13">
        <f t="shared" si="18"/>
        <v>0</v>
      </c>
      <c r="M45" s="73"/>
    </row>
    <row r="46" spans="1:21" ht="18" x14ac:dyDescent="0.4">
      <c r="A46" s="28"/>
      <c r="B46" s="4" t="s">
        <v>149</v>
      </c>
      <c r="C46" s="69"/>
      <c r="D46" s="100"/>
      <c r="E46" s="6"/>
      <c r="F46" s="6">
        <f t="shared" si="16"/>
        <v>0</v>
      </c>
      <c r="G46" s="6"/>
      <c r="H46" s="6"/>
      <c r="I46" s="6">
        <f t="shared" ref="I46" si="19">+SUM(G46*H46)</f>
        <v>0</v>
      </c>
      <c r="J46" s="13">
        <f t="shared" si="0"/>
        <v>0</v>
      </c>
      <c r="K46" s="13">
        <f t="shared" si="18"/>
        <v>0</v>
      </c>
      <c r="M46" s="73"/>
      <c r="N46" s="6"/>
    </row>
    <row r="47" spans="1:21" ht="15.5" x14ac:dyDescent="0.35">
      <c r="B47" s="3" t="s">
        <v>150</v>
      </c>
      <c r="C47" s="73"/>
      <c r="D47" s="103">
        <v>5</v>
      </c>
      <c r="E47" s="62"/>
      <c r="F47" s="62">
        <f t="shared" si="16"/>
        <v>0</v>
      </c>
      <c r="G47" s="6">
        <f>'Staff Salary Costing Formulas'!E64</f>
        <v>626.4</v>
      </c>
      <c r="H47" s="62"/>
      <c r="I47" s="6">
        <f>+SUM(G47)</f>
        <v>626.4</v>
      </c>
      <c r="J47" s="13">
        <f t="shared" si="0"/>
        <v>626.4</v>
      </c>
      <c r="K47" s="13">
        <f t="shared" si="18"/>
        <v>125.28</v>
      </c>
      <c r="M47" s="73"/>
    </row>
    <row r="48" spans="1:21" ht="15.5" x14ac:dyDescent="0.35">
      <c r="A48" s="5"/>
      <c r="B48" s="3" t="s">
        <v>119</v>
      </c>
      <c r="C48" s="74"/>
      <c r="D48" s="14"/>
      <c r="E48" s="6"/>
      <c r="F48" s="6"/>
      <c r="G48" s="6"/>
      <c r="H48" s="6"/>
      <c r="I48" s="6"/>
      <c r="J48" s="13"/>
      <c r="K48" s="13"/>
      <c r="M48" s="73"/>
    </row>
    <row r="49" spans="1:13" x14ac:dyDescent="0.3">
      <c r="A49" s="5"/>
      <c r="C49" s="74"/>
      <c r="D49" s="14"/>
      <c r="E49" s="6"/>
      <c r="F49" s="6"/>
      <c r="G49" s="6"/>
      <c r="H49" s="6"/>
      <c r="I49" s="20" t="s">
        <v>118</v>
      </c>
      <c r="J49" s="21">
        <f>SUM(J42:J48)</f>
        <v>878.88</v>
      </c>
      <c r="K49" s="21">
        <f>SUM(K43:K48)</f>
        <v>195.77600000000001</v>
      </c>
      <c r="M49" s="73"/>
    </row>
    <row r="50" spans="1:13" x14ac:dyDescent="0.3">
      <c r="A50" s="73"/>
      <c r="B50" s="73"/>
      <c r="C50" s="73"/>
      <c r="D50" s="73"/>
      <c r="E50" s="73"/>
      <c r="F50" s="73"/>
      <c r="G50" s="73"/>
      <c r="H50" s="73"/>
      <c r="I50" s="73"/>
      <c r="J50" s="75"/>
      <c r="K50" s="75"/>
      <c r="L50" s="73"/>
      <c r="M50" s="73"/>
    </row>
    <row r="51" spans="1:13" x14ac:dyDescent="0.3">
      <c r="A51" s="73"/>
      <c r="B51" s="73"/>
      <c r="C51" s="73"/>
      <c r="D51" s="73"/>
      <c r="E51" s="73"/>
      <c r="F51" s="73"/>
      <c r="G51" s="73"/>
      <c r="H51" s="73"/>
      <c r="I51" s="73"/>
      <c r="J51" s="75"/>
      <c r="K51" s="75"/>
      <c r="L51" s="73"/>
      <c r="M51" s="73"/>
    </row>
    <row r="52" spans="1:13" ht="14.5" thickBot="1" x14ac:dyDescent="0.35">
      <c r="I52" s="5" t="s">
        <v>10</v>
      </c>
      <c r="J52" s="80">
        <f>SUM(J6+J12+24+J39+J49)</f>
        <v>4271.78</v>
      </c>
      <c r="K52" s="80">
        <f>SUM(K6+K12+K24+K39+K49)</f>
        <v>938.79600000000005</v>
      </c>
      <c r="M52" s="1"/>
    </row>
    <row r="53" spans="1:13" ht="14.5" thickTop="1" x14ac:dyDescent="0.3">
      <c r="J53" s="6"/>
      <c r="K53" s="6"/>
      <c r="M53" s="1"/>
    </row>
    <row r="54" spans="1:13" x14ac:dyDescent="0.3">
      <c r="M54" s="1"/>
    </row>
    <row r="55" spans="1:13" x14ac:dyDescent="0.3">
      <c r="M55" s="1"/>
    </row>
    <row r="56" spans="1:13" x14ac:dyDescent="0.3">
      <c r="M56" s="1"/>
    </row>
    <row r="57" spans="1:13" x14ac:dyDescent="0.3">
      <c r="M57" s="1"/>
    </row>
    <row r="58" spans="1:13" x14ac:dyDescent="0.3">
      <c r="M58" s="1"/>
    </row>
    <row r="59" spans="1:13" x14ac:dyDescent="0.3">
      <c r="M59" s="1"/>
    </row>
    <row r="60" spans="1:13" x14ac:dyDescent="0.3">
      <c r="M60" s="1"/>
    </row>
    <row r="61" spans="1:13" x14ac:dyDescent="0.3">
      <c r="M61" s="1"/>
    </row>
    <row r="62" spans="1:13" x14ac:dyDescent="0.3">
      <c r="M62" s="1"/>
    </row>
    <row r="63" spans="1:13" x14ac:dyDescent="0.3">
      <c r="M63" s="1"/>
    </row>
    <row r="64" spans="1:13" x14ac:dyDescent="0.3">
      <c r="M64" s="1"/>
    </row>
    <row r="65" spans="13:13" x14ac:dyDescent="0.3">
      <c r="M65" s="1"/>
    </row>
    <row r="66" spans="13:13" x14ac:dyDescent="0.3">
      <c r="M66" s="1"/>
    </row>
    <row r="67" spans="13:13" x14ac:dyDescent="0.3">
      <c r="M67" s="1"/>
    </row>
    <row r="68" spans="13:13" x14ac:dyDescent="0.3">
      <c r="M68" s="1"/>
    </row>
    <row r="69" spans="13:13" x14ac:dyDescent="0.3">
      <c r="M69" s="1"/>
    </row>
    <row r="70" spans="13:13" x14ac:dyDescent="0.3">
      <c r="M70" s="1"/>
    </row>
    <row r="71" spans="13:13" x14ac:dyDescent="0.3">
      <c r="M71" s="1"/>
    </row>
    <row r="72" spans="13:13" x14ac:dyDescent="0.3">
      <c r="M72" s="1"/>
    </row>
    <row r="73" spans="13:13" x14ac:dyDescent="0.3">
      <c r="M73" s="1"/>
    </row>
    <row r="74" spans="13:13" x14ac:dyDescent="0.3">
      <c r="M74" s="1"/>
    </row>
    <row r="75" spans="13:13" x14ac:dyDescent="0.3">
      <c r="M75" s="1"/>
    </row>
    <row r="76" spans="13:13" x14ac:dyDescent="0.3">
      <c r="M76" s="1"/>
    </row>
    <row r="77" spans="13:13" x14ac:dyDescent="0.3">
      <c r="M77" s="1"/>
    </row>
    <row r="78" spans="13:13" x14ac:dyDescent="0.3">
      <c r="M78" s="1"/>
    </row>
    <row r="79" spans="13:13" x14ac:dyDescent="0.3">
      <c r="M79" s="1"/>
    </row>
    <row r="80" spans="13:13" x14ac:dyDescent="0.3">
      <c r="M80" s="1"/>
    </row>
    <row r="81" spans="13:13" x14ac:dyDescent="0.3">
      <c r="M81" s="1"/>
    </row>
    <row r="82" spans="13:13" x14ac:dyDescent="0.3">
      <c r="M82" s="1"/>
    </row>
    <row r="83" spans="13:13" x14ac:dyDescent="0.3">
      <c r="M83" s="1"/>
    </row>
    <row r="84" spans="13:13" x14ac:dyDescent="0.3">
      <c r="M84" s="1"/>
    </row>
    <row r="85" spans="13:13" x14ac:dyDescent="0.3">
      <c r="M85" s="1"/>
    </row>
    <row r="86" spans="13:13" x14ac:dyDescent="0.3">
      <c r="M86" s="1"/>
    </row>
    <row r="87" spans="13:13" x14ac:dyDescent="0.3">
      <c r="M87" s="1"/>
    </row>
    <row r="88" spans="13:13" x14ac:dyDescent="0.3">
      <c r="M88" s="1"/>
    </row>
    <row r="89" spans="13:13" x14ac:dyDescent="0.3">
      <c r="M89" s="1"/>
    </row>
    <row r="90" spans="13:13" x14ac:dyDescent="0.3">
      <c r="M90" s="1"/>
    </row>
    <row r="91" spans="13:13" x14ac:dyDescent="0.3">
      <c r="M91" s="1"/>
    </row>
    <row r="92" spans="13:13" x14ac:dyDescent="0.3">
      <c r="M92" s="1"/>
    </row>
    <row r="93" spans="13:13" x14ac:dyDescent="0.3">
      <c r="M93" s="1"/>
    </row>
    <row r="94" spans="13:13" x14ac:dyDescent="0.3">
      <c r="M94" s="1"/>
    </row>
    <row r="95" spans="13:13" x14ac:dyDescent="0.3">
      <c r="M95" s="1"/>
    </row>
    <row r="96" spans="13:13" x14ac:dyDescent="0.3">
      <c r="M96" s="1"/>
    </row>
    <row r="97" spans="13:13" x14ac:dyDescent="0.3">
      <c r="M97" s="1"/>
    </row>
    <row r="98" spans="13:13" x14ac:dyDescent="0.3">
      <c r="M98" s="1"/>
    </row>
    <row r="99" spans="13:13" x14ac:dyDescent="0.3">
      <c r="M99" s="1"/>
    </row>
    <row r="100" spans="13:13" x14ac:dyDescent="0.3">
      <c r="M100" s="1"/>
    </row>
    <row r="101" spans="13:13" x14ac:dyDescent="0.3">
      <c r="M101" s="1"/>
    </row>
    <row r="102" spans="13:13" x14ac:dyDescent="0.3">
      <c r="M102" s="1"/>
    </row>
    <row r="103" spans="13:13" x14ac:dyDescent="0.3">
      <c r="M103" s="1"/>
    </row>
    <row r="104" spans="13:13" x14ac:dyDescent="0.3">
      <c r="M104" s="1"/>
    </row>
    <row r="105" spans="13:13" x14ac:dyDescent="0.3">
      <c r="M105" s="1"/>
    </row>
    <row r="106" spans="13:13" x14ac:dyDescent="0.3">
      <c r="M106" s="1"/>
    </row>
    <row r="107" spans="13:13" x14ac:dyDescent="0.3">
      <c r="M107" s="1"/>
    </row>
    <row r="108" spans="13:13" x14ac:dyDescent="0.3">
      <c r="M108" s="1"/>
    </row>
    <row r="109" spans="13:13" x14ac:dyDescent="0.3">
      <c r="M109" s="1"/>
    </row>
    <row r="110" spans="13:13" x14ac:dyDescent="0.3">
      <c r="M110" s="1"/>
    </row>
    <row r="111" spans="13:13" x14ac:dyDescent="0.3">
      <c r="M111" s="1"/>
    </row>
    <row r="112" spans="13:13" x14ac:dyDescent="0.3">
      <c r="M112" s="1"/>
    </row>
    <row r="113" spans="13:13" x14ac:dyDescent="0.3">
      <c r="M113" s="1"/>
    </row>
    <row r="114" spans="13:13" x14ac:dyDescent="0.3">
      <c r="M114" s="1"/>
    </row>
    <row r="115" spans="13:13" x14ac:dyDescent="0.3">
      <c r="M115" s="1"/>
    </row>
    <row r="116" spans="13:13" x14ac:dyDescent="0.3">
      <c r="M116" s="1"/>
    </row>
    <row r="117" spans="13:13" x14ac:dyDescent="0.3">
      <c r="M117" s="1"/>
    </row>
    <row r="118" spans="13:13" x14ac:dyDescent="0.3">
      <c r="M118" s="1"/>
    </row>
    <row r="119" spans="13:13" x14ac:dyDescent="0.3">
      <c r="M119" s="1"/>
    </row>
    <row r="120" spans="13:13" x14ac:dyDescent="0.3">
      <c r="M120" s="1"/>
    </row>
    <row r="121" spans="13:13" x14ac:dyDescent="0.3">
      <c r="M121" s="1"/>
    </row>
    <row r="122" spans="13:13" x14ac:dyDescent="0.3">
      <c r="M122" s="1"/>
    </row>
    <row r="123" spans="13:13" x14ac:dyDescent="0.3">
      <c r="M123" s="1"/>
    </row>
    <row r="124" spans="13:13" x14ac:dyDescent="0.3">
      <c r="M124" s="1"/>
    </row>
    <row r="125" spans="13:13" x14ac:dyDescent="0.3">
      <c r="M125" s="1"/>
    </row>
    <row r="126" spans="13:13" x14ac:dyDescent="0.3">
      <c r="M126" s="1"/>
    </row>
    <row r="127" spans="13:13" x14ac:dyDescent="0.3">
      <c r="M127" s="1"/>
    </row>
    <row r="128" spans="13:13" x14ac:dyDescent="0.3">
      <c r="M128" s="1"/>
    </row>
    <row r="129" spans="13:13" x14ac:dyDescent="0.3">
      <c r="M129" s="1"/>
    </row>
    <row r="130" spans="13:13" x14ac:dyDescent="0.3">
      <c r="M130" s="1"/>
    </row>
    <row r="131" spans="13:13" x14ac:dyDescent="0.3">
      <c r="M131" s="1"/>
    </row>
    <row r="132" spans="13:13" x14ac:dyDescent="0.3">
      <c r="M132" s="1"/>
    </row>
    <row r="133" spans="13:13" x14ac:dyDescent="0.3">
      <c r="M133" s="1"/>
    </row>
    <row r="134" spans="13:13" x14ac:dyDescent="0.3">
      <c r="M134" s="1"/>
    </row>
    <row r="135" spans="13:13" x14ac:dyDescent="0.3">
      <c r="M135" s="1"/>
    </row>
    <row r="136" spans="13:13" x14ac:dyDescent="0.3">
      <c r="M136" s="1"/>
    </row>
    <row r="137" spans="13:13" x14ac:dyDescent="0.3">
      <c r="M137" s="1"/>
    </row>
    <row r="138" spans="13:13" x14ac:dyDescent="0.3">
      <c r="M138" s="1"/>
    </row>
    <row r="139" spans="13:13" x14ac:dyDescent="0.3">
      <c r="M139" s="1"/>
    </row>
    <row r="140" spans="13:13" x14ac:dyDescent="0.3">
      <c r="M140" s="1"/>
    </row>
    <row r="141" spans="13:13" x14ac:dyDescent="0.3">
      <c r="M141" s="1"/>
    </row>
    <row r="142" spans="13:13" x14ac:dyDescent="0.3">
      <c r="M142" s="1"/>
    </row>
    <row r="143" spans="13:13" x14ac:dyDescent="0.3">
      <c r="M143" s="1"/>
    </row>
    <row r="144" spans="13:13" x14ac:dyDescent="0.3">
      <c r="M144" s="1"/>
    </row>
    <row r="145" spans="13:13" x14ac:dyDescent="0.3">
      <c r="M145" s="1"/>
    </row>
    <row r="146" spans="13:13" x14ac:dyDescent="0.3">
      <c r="M146" s="1"/>
    </row>
    <row r="147" spans="13:13" x14ac:dyDescent="0.3">
      <c r="M147" s="1"/>
    </row>
    <row r="148" spans="13:13" x14ac:dyDescent="0.3">
      <c r="M148" s="1"/>
    </row>
    <row r="149" spans="13:13" x14ac:dyDescent="0.3">
      <c r="M149" s="1"/>
    </row>
    <row r="150" spans="13:13" x14ac:dyDescent="0.3">
      <c r="M150" s="1"/>
    </row>
    <row r="151" spans="13:13" x14ac:dyDescent="0.3">
      <c r="M151" s="1"/>
    </row>
    <row r="152" spans="13:13" x14ac:dyDescent="0.3">
      <c r="M152" s="1"/>
    </row>
    <row r="153" spans="13:13" x14ac:dyDescent="0.3">
      <c r="M153" s="1"/>
    </row>
    <row r="154" spans="13:13" x14ac:dyDescent="0.3">
      <c r="M154" s="1"/>
    </row>
    <row r="155" spans="13:13" x14ac:dyDescent="0.3">
      <c r="M155" s="1"/>
    </row>
    <row r="156" spans="13:13" x14ac:dyDescent="0.3">
      <c r="M156" s="1"/>
    </row>
    <row r="157" spans="13:13" x14ac:dyDescent="0.3">
      <c r="M157" s="1"/>
    </row>
    <row r="158" spans="13:13" x14ac:dyDescent="0.3">
      <c r="M158" s="1"/>
    </row>
    <row r="159" spans="13:13" x14ac:dyDescent="0.3">
      <c r="M159" s="1"/>
    </row>
    <row r="160" spans="13:13" x14ac:dyDescent="0.3">
      <c r="M160" s="1"/>
    </row>
    <row r="161" spans="13:13" x14ac:dyDescent="0.3">
      <c r="M161" s="1"/>
    </row>
    <row r="162" spans="13:13" x14ac:dyDescent="0.3">
      <c r="M162" s="1"/>
    </row>
    <row r="163" spans="13:13" x14ac:dyDescent="0.3">
      <c r="M163" s="1"/>
    </row>
    <row r="164" spans="13:13" x14ac:dyDescent="0.3">
      <c r="M164" s="1"/>
    </row>
    <row r="165" spans="13:13" x14ac:dyDescent="0.3">
      <c r="M165" s="1"/>
    </row>
    <row r="166" spans="13:13" x14ac:dyDescent="0.3">
      <c r="M166" s="1"/>
    </row>
    <row r="167" spans="13:13" x14ac:dyDescent="0.3">
      <c r="M167" s="1"/>
    </row>
    <row r="168" spans="13:13" x14ac:dyDescent="0.3">
      <c r="M168" s="1"/>
    </row>
    <row r="169" spans="13:13" x14ac:dyDescent="0.3">
      <c r="M169" s="1"/>
    </row>
    <row r="170" spans="13:13" x14ac:dyDescent="0.3">
      <c r="M170" s="1"/>
    </row>
    <row r="171" spans="13:13" x14ac:dyDescent="0.3">
      <c r="M171" s="1"/>
    </row>
    <row r="172" spans="13:13" x14ac:dyDescent="0.3">
      <c r="M172" s="1"/>
    </row>
    <row r="173" spans="13:13" x14ac:dyDescent="0.3">
      <c r="M173" s="1"/>
    </row>
    <row r="174" spans="13:13" x14ac:dyDescent="0.3">
      <c r="M174" s="1"/>
    </row>
    <row r="175" spans="13:13" x14ac:dyDescent="0.3">
      <c r="M175" s="1"/>
    </row>
    <row r="176" spans="13:13" x14ac:dyDescent="0.3">
      <c r="M176" s="1"/>
    </row>
    <row r="177" spans="13:13" x14ac:dyDescent="0.3">
      <c r="M177" s="1"/>
    </row>
    <row r="178" spans="13:13" x14ac:dyDescent="0.3">
      <c r="M178" s="1"/>
    </row>
    <row r="179" spans="13:13" x14ac:dyDescent="0.3">
      <c r="M179" s="1"/>
    </row>
    <row r="180" spans="13:13" x14ac:dyDescent="0.3">
      <c r="M180" s="1"/>
    </row>
    <row r="181" spans="13:13" x14ac:dyDescent="0.3">
      <c r="M181" s="1"/>
    </row>
    <row r="182" spans="13:13" x14ac:dyDescent="0.3">
      <c r="M182" s="1"/>
    </row>
    <row r="183" spans="13:13" x14ac:dyDescent="0.3">
      <c r="M183" s="1"/>
    </row>
    <row r="184" spans="13:13" x14ac:dyDescent="0.3">
      <c r="M184" s="1"/>
    </row>
    <row r="185" spans="13:13" x14ac:dyDescent="0.3">
      <c r="M185" s="1"/>
    </row>
    <row r="186" spans="13:13" x14ac:dyDescent="0.3">
      <c r="M186" s="1"/>
    </row>
    <row r="187" spans="13:13" x14ac:dyDescent="0.3">
      <c r="M187" s="1"/>
    </row>
    <row r="188" spans="13:13" x14ac:dyDescent="0.3">
      <c r="M188" s="1"/>
    </row>
    <row r="189" spans="13:13" x14ac:dyDescent="0.3">
      <c r="M189" s="1"/>
    </row>
    <row r="190" spans="13:13" x14ac:dyDescent="0.3">
      <c r="M190" s="1"/>
    </row>
    <row r="191" spans="13:13" x14ac:dyDescent="0.3">
      <c r="M191" s="1"/>
    </row>
    <row r="192" spans="13:13" x14ac:dyDescent="0.3">
      <c r="M192" s="1"/>
    </row>
    <row r="193" spans="13:13" x14ac:dyDescent="0.3">
      <c r="M193" s="1"/>
    </row>
    <row r="194" spans="13:13" x14ac:dyDescent="0.3">
      <c r="M194" s="1"/>
    </row>
    <row r="195" spans="13:13" x14ac:dyDescent="0.3">
      <c r="M195" s="1"/>
    </row>
    <row r="196" spans="13:13" x14ac:dyDescent="0.3">
      <c r="M196" s="1"/>
    </row>
    <row r="197" spans="13:13" x14ac:dyDescent="0.3">
      <c r="M197" s="1"/>
    </row>
    <row r="198" spans="13:13" x14ac:dyDescent="0.3">
      <c r="M198" s="1"/>
    </row>
    <row r="199" spans="13:13" x14ac:dyDescent="0.3">
      <c r="M199" s="1"/>
    </row>
    <row r="200" spans="13:13" x14ac:dyDescent="0.3">
      <c r="M200" s="1"/>
    </row>
    <row r="201" spans="13:13" x14ac:dyDescent="0.3">
      <c r="M201" s="1"/>
    </row>
    <row r="202" spans="13:13" x14ac:dyDescent="0.3">
      <c r="M202" s="1"/>
    </row>
    <row r="203" spans="13:13" x14ac:dyDescent="0.3">
      <c r="M203" s="1"/>
    </row>
    <row r="204" spans="13:13" x14ac:dyDescent="0.3">
      <c r="M204" s="1"/>
    </row>
    <row r="205" spans="13:13" x14ac:dyDescent="0.3">
      <c r="M205" s="1"/>
    </row>
    <row r="206" spans="13:13" x14ac:dyDescent="0.3">
      <c r="M206" s="1"/>
    </row>
    <row r="207" spans="13:13" x14ac:dyDescent="0.3">
      <c r="M207" s="1"/>
    </row>
    <row r="208" spans="13:13" x14ac:dyDescent="0.3">
      <c r="M208" s="1"/>
    </row>
    <row r="209" spans="13:13" x14ac:dyDescent="0.3">
      <c r="M209" s="1"/>
    </row>
    <row r="210" spans="13:13" x14ac:dyDescent="0.3">
      <c r="M210" s="1"/>
    </row>
    <row r="211" spans="13:13" x14ac:dyDescent="0.3">
      <c r="M211" s="1"/>
    </row>
    <row r="212" spans="13:13" x14ac:dyDescent="0.3">
      <c r="M212" s="1"/>
    </row>
    <row r="213" spans="13:13" x14ac:dyDescent="0.3">
      <c r="M213" s="1"/>
    </row>
    <row r="214" spans="13:13" x14ac:dyDescent="0.3">
      <c r="M214" s="1"/>
    </row>
    <row r="215" spans="13:13" x14ac:dyDescent="0.3">
      <c r="M215" s="1"/>
    </row>
    <row r="216" spans="13:13" x14ac:dyDescent="0.3">
      <c r="M216" s="1"/>
    </row>
    <row r="217" spans="13:13" x14ac:dyDescent="0.3">
      <c r="M217" s="1"/>
    </row>
    <row r="218" spans="13:13" x14ac:dyDescent="0.3">
      <c r="M218" s="1"/>
    </row>
    <row r="219" spans="13:13" x14ac:dyDescent="0.3">
      <c r="M219" s="1"/>
    </row>
    <row r="220" spans="13:13" x14ac:dyDescent="0.3">
      <c r="M220" s="1"/>
    </row>
    <row r="221" spans="13:13" x14ac:dyDescent="0.3">
      <c r="M221" s="1"/>
    </row>
    <row r="222" spans="13:13" x14ac:dyDescent="0.3">
      <c r="M222" s="1"/>
    </row>
    <row r="223" spans="13:13" x14ac:dyDescent="0.3">
      <c r="M223" s="1"/>
    </row>
    <row r="224" spans="13:13" x14ac:dyDescent="0.3">
      <c r="M224" s="1"/>
    </row>
    <row r="225" spans="13:13" x14ac:dyDescent="0.3">
      <c r="M225" s="1"/>
    </row>
    <row r="226" spans="13:13" x14ac:dyDescent="0.3">
      <c r="M226" s="1"/>
    </row>
    <row r="227" spans="13:13" x14ac:dyDescent="0.3">
      <c r="M227" s="1"/>
    </row>
    <row r="228" spans="13:13" x14ac:dyDescent="0.3">
      <c r="M228" s="1"/>
    </row>
    <row r="229" spans="13:13" x14ac:dyDescent="0.3">
      <c r="M229" s="1"/>
    </row>
    <row r="230" spans="13:13" x14ac:dyDescent="0.3">
      <c r="M230" s="1"/>
    </row>
    <row r="231" spans="13:13" x14ac:dyDescent="0.3">
      <c r="M231" s="1"/>
    </row>
    <row r="232" spans="13:13" x14ac:dyDescent="0.3">
      <c r="M232" s="1"/>
    </row>
    <row r="233" spans="13:13" x14ac:dyDescent="0.3">
      <c r="M233" s="1"/>
    </row>
    <row r="234" spans="13:13" x14ac:dyDescent="0.3">
      <c r="M234" s="1"/>
    </row>
    <row r="235" spans="13:13" x14ac:dyDescent="0.3">
      <c r="M235" s="1"/>
    </row>
    <row r="236" spans="13:13" x14ac:dyDescent="0.3">
      <c r="M236" s="1"/>
    </row>
    <row r="237" spans="13:13" x14ac:dyDescent="0.3">
      <c r="M237" s="1"/>
    </row>
    <row r="238" spans="13:13" x14ac:dyDescent="0.3">
      <c r="M238" s="1"/>
    </row>
    <row r="239" spans="13:13" x14ac:dyDescent="0.3">
      <c r="M239" s="1"/>
    </row>
    <row r="240" spans="13:13" x14ac:dyDescent="0.3">
      <c r="M240" s="1"/>
    </row>
    <row r="241" spans="13:13" x14ac:dyDescent="0.3">
      <c r="M241" s="1"/>
    </row>
    <row r="242" spans="13:13" x14ac:dyDescent="0.3">
      <c r="M242" s="1"/>
    </row>
    <row r="243" spans="13:13" x14ac:dyDescent="0.3">
      <c r="M243" s="1"/>
    </row>
    <row r="244" spans="13:13" x14ac:dyDescent="0.3">
      <c r="M244" s="1"/>
    </row>
    <row r="245" spans="13:13" x14ac:dyDescent="0.3">
      <c r="M245" s="1"/>
    </row>
    <row r="246" spans="13:13" x14ac:dyDescent="0.3">
      <c r="M246" s="1"/>
    </row>
    <row r="247" spans="13:13" x14ac:dyDescent="0.3">
      <c r="M247" s="1"/>
    </row>
    <row r="248" spans="13:13" x14ac:dyDescent="0.3">
      <c r="M248" s="1"/>
    </row>
    <row r="249" spans="13:13" x14ac:dyDescent="0.3">
      <c r="M249" s="1"/>
    </row>
    <row r="250" spans="13:13" x14ac:dyDescent="0.3">
      <c r="M250" s="1"/>
    </row>
    <row r="251" spans="13:13" x14ac:dyDescent="0.3">
      <c r="M251" s="1"/>
    </row>
    <row r="252" spans="13:13" x14ac:dyDescent="0.3">
      <c r="M252" s="1"/>
    </row>
    <row r="253" spans="13:13" x14ac:dyDescent="0.3">
      <c r="M253" s="1"/>
    </row>
    <row r="254" spans="13:13" x14ac:dyDescent="0.3">
      <c r="M254" s="1"/>
    </row>
    <row r="255" spans="13:13" x14ac:dyDescent="0.3">
      <c r="M255" s="1"/>
    </row>
    <row r="256" spans="13:13" x14ac:dyDescent="0.3">
      <c r="M256" s="1"/>
    </row>
    <row r="257" spans="13:13" x14ac:dyDescent="0.3">
      <c r="M257" s="1"/>
    </row>
    <row r="258" spans="13:13" x14ac:dyDescent="0.3">
      <c r="M258" s="1"/>
    </row>
    <row r="259" spans="13:13" x14ac:dyDescent="0.3">
      <c r="M259" s="1"/>
    </row>
    <row r="260" spans="13:13" x14ac:dyDescent="0.3">
      <c r="M260" s="1"/>
    </row>
    <row r="261" spans="13:13" x14ac:dyDescent="0.3">
      <c r="M261" s="1"/>
    </row>
    <row r="262" spans="13:13" x14ac:dyDescent="0.3">
      <c r="M262" s="1"/>
    </row>
    <row r="263" spans="13:13" x14ac:dyDescent="0.3">
      <c r="M263" s="1"/>
    </row>
    <row r="264" spans="13:13" x14ac:dyDescent="0.3">
      <c r="M264" s="1"/>
    </row>
    <row r="265" spans="13:13" x14ac:dyDescent="0.3">
      <c r="M265" s="1"/>
    </row>
    <row r="266" spans="13:13" x14ac:dyDescent="0.3">
      <c r="M266" s="1"/>
    </row>
    <row r="267" spans="13:13" x14ac:dyDescent="0.3">
      <c r="M267" s="1"/>
    </row>
    <row r="268" spans="13:13" x14ac:dyDescent="0.3">
      <c r="M268" s="1"/>
    </row>
    <row r="269" spans="13:13" x14ac:dyDescent="0.3">
      <c r="M269" s="1"/>
    </row>
    <row r="270" spans="13:13" x14ac:dyDescent="0.3">
      <c r="M270" s="1"/>
    </row>
    <row r="271" spans="13:13" x14ac:dyDescent="0.3">
      <c r="M271" s="1"/>
    </row>
    <row r="272" spans="13:13" x14ac:dyDescent="0.3">
      <c r="M272" s="1"/>
    </row>
    <row r="273" spans="13:13" x14ac:dyDescent="0.3">
      <c r="M273" s="1"/>
    </row>
    <row r="274" spans="13:13" x14ac:dyDescent="0.3">
      <c r="M274" s="1"/>
    </row>
    <row r="275" spans="13:13" x14ac:dyDescent="0.3">
      <c r="M275" s="1"/>
    </row>
    <row r="276" spans="13:13" x14ac:dyDescent="0.3">
      <c r="M276" s="1"/>
    </row>
    <row r="277" spans="13:13" x14ac:dyDescent="0.3">
      <c r="M277" s="1"/>
    </row>
    <row r="278" spans="13:13" x14ac:dyDescent="0.3">
      <c r="M278" s="1"/>
    </row>
    <row r="279" spans="13:13" x14ac:dyDescent="0.3">
      <c r="M279" s="1"/>
    </row>
    <row r="280" spans="13:13" x14ac:dyDescent="0.3">
      <c r="M280" s="1"/>
    </row>
    <row r="281" spans="13:13" x14ac:dyDescent="0.3">
      <c r="M281" s="1"/>
    </row>
    <row r="282" spans="13:13" x14ac:dyDescent="0.3">
      <c r="M282" s="1"/>
    </row>
    <row r="283" spans="13:13" x14ac:dyDescent="0.3">
      <c r="M283" s="1"/>
    </row>
    <row r="284" spans="13:13" x14ac:dyDescent="0.3">
      <c r="M284" s="1"/>
    </row>
    <row r="285" spans="13:13" x14ac:dyDescent="0.3">
      <c r="M285" s="1"/>
    </row>
    <row r="286" spans="13:13" x14ac:dyDescent="0.3">
      <c r="M286" s="1"/>
    </row>
    <row r="287" spans="13:13" x14ac:dyDescent="0.3">
      <c r="M287" s="1"/>
    </row>
    <row r="288" spans="13:13" x14ac:dyDescent="0.3">
      <c r="M288" s="1"/>
    </row>
    <row r="289" spans="13:13" x14ac:dyDescent="0.3">
      <c r="M289" s="1"/>
    </row>
    <row r="290" spans="13:13" x14ac:dyDescent="0.3">
      <c r="M290" s="1"/>
    </row>
    <row r="291" spans="13:13" x14ac:dyDescent="0.3">
      <c r="M291" s="1"/>
    </row>
    <row r="292" spans="13:13" x14ac:dyDescent="0.3">
      <c r="M292" s="1"/>
    </row>
    <row r="293" spans="13:13" x14ac:dyDescent="0.3">
      <c r="M293" s="1"/>
    </row>
    <row r="294" spans="13:13" x14ac:dyDescent="0.3">
      <c r="M294" s="1"/>
    </row>
    <row r="295" spans="13:13" x14ac:dyDescent="0.3">
      <c r="M295" s="1"/>
    </row>
    <row r="296" spans="13:13" x14ac:dyDescent="0.3">
      <c r="M296" s="1"/>
    </row>
    <row r="297" spans="13:13" x14ac:dyDescent="0.3">
      <c r="M297" s="1"/>
    </row>
    <row r="298" spans="13:13" x14ac:dyDescent="0.3">
      <c r="M298" s="1"/>
    </row>
    <row r="299" spans="13:13" x14ac:dyDescent="0.3">
      <c r="M299" s="1"/>
    </row>
    <row r="300" spans="13:13" x14ac:dyDescent="0.3">
      <c r="M300" s="1"/>
    </row>
    <row r="301" spans="13:13" x14ac:dyDescent="0.3">
      <c r="M301" s="1"/>
    </row>
    <row r="302" spans="13:13" x14ac:dyDescent="0.3">
      <c r="M302" s="1"/>
    </row>
    <row r="303" spans="13:13" x14ac:dyDescent="0.3">
      <c r="M303" s="1"/>
    </row>
    <row r="304" spans="13:13" x14ac:dyDescent="0.3">
      <c r="M304" s="1"/>
    </row>
    <row r="305" spans="13:13" x14ac:dyDescent="0.3">
      <c r="M305" s="1"/>
    </row>
    <row r="306" spans="13:13" x14ac:dyDescent="0.3">
      <c r="M306" s="1"/>
    </row>
    <row r="307" spans="13:13" x14ac:dyDescent="0.3">
      <c r="M307" s="1"/>
    </row>
    <row r="308" spans="13:13" x14ac:dyDescent="0.3">
      <c r="M308" s="1"/>
    </row>
    <row r="309" spans="13:13" x14ac:dyDescent="0.3">
      <c r="M309" s="1"/>
    </row>
    <row r="310" spans="13:13" x14ac:dyDescent="0.3">
      <c r="M310" s="1"/>
    </row>
    <row r="311" spans="13:13" x14ac:dyDescent="0.3">
      <c r="M311" s="1"/>
    </row>
    <row r="312" spans="13:13" x14ac:dyDescent="0.3">
      <c r="M312" s="1"/>
    </row>
    <row r="313" spans="13:13" x14ac:dyDescent="0.3">
      <c r="M313" s="1"/>
    </row>
    <row r="314" spans="13:13" x14ac:dyDescent="0.3">
      <c r="M314" s="1"/>
    </row>
    <row r="315" spans="13:13" x14ac:dyDescent="0.3">
      <c r="M315" s="1"/>
    </row>
    <row r="316" spans="13:13" x14ac:dyDescent="0.3">
      <c r="M316" s="1"/>
    </row>
    <row r="317" spans="13:13" x14ac:dyDescent="0.3">
      <c r="M317" s="1"/>
    </row>
    <row r="318" spans="13:13" x14ac:dyDescent="0.3">
      <c r="M318" s="1"/>
    </row>
    <row r="319" spans="13:13" x14ac:dyDescent="0.3">
      <c r="M319" s="1"/>
    </row>
    <row r="320" spans="13:13" x14ac:dyDescent="0.3">
      <c r="M320" s="1"/>
    </row>
    <row r="321" spans="13:13" x14ac:dyDescent="0.3">
      <c r="M321" s="1"/>
    </row>
    <row r="322" spans="13:13" x14ac:dyDescent="0.3">
      <c r="M322" s="1"/>
    </row>
    <row r="323" spans="13:13" x14ac:dyDescent="0.3">
      <c r="M323" s="1"/>
    </row>
    <row r="324" spans="13:13" x14ac:dyDescent="0.3">
      <c r="M324" s="1"/>
    </row>
    <row r="325" spans="13:13" x14ac:dyDescent="0.3">
      <c r="M325" s="1"/>
    </row>
    <row r="326" spans="13:13" x14ac:dyDescent="0.3">
      <c r="M326" s="1"/>
    </row>
    <row r="327" spans="13:13" x14ac:dyDescent="0.3">
      <c r="M327" s="1"/>
    </row>
    <row r="328" spans="13:13" x14ac:dyDescent="0.3">
      <c r="M328" s="1"/>
    </row>
    <row r="329" spans="13:13" x14ac:dyDescent="0.3">
      <c r="M329" s="1"/>
    </row>
    <row r="330" spans="13:13" x14ac:dyDescent="0.3">
      <c r="M330" s="1"/>
    </row>
    <row r="331" spans="13:13" x14ac:dyDescent="0.3">
      <c r="M331" s="1"/>
    </row>
    <row r="332" spans="13:13" x14ac:dyDescent="0.3">
      <c r="M332" s="1"/>
    </row>
    <row r="333" spans="13:13" x14ac:dyDescent="0.3">
      <c r="M333" s="1"/>
    </row>
    <row r="334" spans="13:13" x14ac:dyDescent="0.3">
      <c r="M334" s="1"/>
    </row>
    <row r="335" spans="13:13" x14ac:dyDescent="0.3">
      <c r="M335" s="1"/>
    </row>
    <row r="336" spans="13:13" x14ac:dyDescent="0.3">
      <c r="M336" s="1"/>
    </row>
    <row r="337" spans="13:13" x14ac:dyDescent="0.3">
      <c r="M337" s="1"/>
    </row>
    <row r="338" spans="13:13" x14ac:dyDescent="0.3">
      <c r="M338" s="1"/>
    </row>
    <row r="339" spans="13:13" x14ac:dyDescent="0.3">
      <c r="M339" s="1"/>
    </row>
    <row r="340" spans="13:13" x14ac:dyDescent="0.3">
      <c r="M340" s="1"/>
    </row>
    <row r="341" spans="13:13" x14ac:dyDescent="0.3">
      <c r="M341" s="1"/>
    </row>
    <row r="342" spans="13:13" x14ac:dyDescent="0.3">
      <c r="M342" s="1"/>
    </row>
    <row r="343" spans="13:13" x14ac:dyDescent="0.3">
      <c r="M343" s="1"/>
    </row>
    <row r="344" spans="13:13" x14ac:dyDescent="0.3">
      <c r="M344" s="1"/>
    </row>
    <row r="345" spans="13:13" x14ac:dyDescent="0.3">
      <c r="M345" s="1"/>
    </row>
    <row r="346" spans="13:13" x14ac:dyDescent="0.3">
      <c r="M346" s="1"/>
    </row>
    <row r="347" spans="13:13" x14ac:dyDescent="0.3">
      <c r="M347" s="1"/>
    </row>
    <row r="348" spans="13:13" x14ac:dyDescent="0.3">
      <c r="M348" s="1"/>
    </row>
    <row r="349" spans="13:13" x14ac:dyDescent="0.3">
      <c r="M349" s="1"/>
    </row>
    <row r="350" spans="13:13" x14ac:dyDescent="0.3">
      <c r="M350" s="1"/>
    </row>
    <row r="351" spans="13:13" x14ac:dyDescent="0.3">
      <c r="M351" s="1"/>
    </row>
    <row r="352" spans="13:13" x14ac:dyDescent="0.3">
      <c r="M352" s="1"/>
    </row>
    <row r="353" spans="13:13" x14ac:dyDescent="0.3">
      <c r="M353" s="1"/>
    </row>
    <row r="354" spans="13:13" x14ac:dyDescent="0.3">
      <c r="M354" s="1"/>
    </row>
    <row r="355" spans="13:13" x14ac:dyDescent="0.3">
      <c r="M355" s="1"/>
    </row>
    <row r="356" spans="13:13" x14ac:dyDescent="0.3">
      <c r="M356" s="1"/>
    </row>
    <row r="357" spans="13:13" x14ac:dyDescent="0.3">
      <c r="M357" s="1"/>
    </row>
    <row r="358" spans="13:13" x14ac:dyDescent="0.3">
      <c r="M358" s="1"/>
    </row>
    <row r="359" spans="13:13" x14ac:dyDescent="0.3">
      <c r="M359" s="1"/>
    </row>
    <row r="360" spans="13:13" x14ac:dyDescent="0.3">
      <c r="M360" s="1"/>
    </row>
    <row r="361" spans="13:13" x14ac:dyDescent="0.3">
      <c r="M361" s="1"/>
    </row>
    <row r="362" spans="13:13" x14ac:dyDescent="0.3">
      <c r="M362" s="1"/>
    </row>
    <row r="363" spans="13:13" x14ac:dyDescent="0.3">
      <c r="M363" s="1"/>
    </row>
    <row r="364" spans="13:13" x14ac:dyDescent="0.3">
      <c r="M364" s="1"/>
    </row>
    <row r="365" spans="13:13" x14ac:dyDescent="0.3">
      <c r="M365" s="1"/>
    </row>
    <row r="366" spans="13:13" x14ac:dyDescent="0.3">
      <c r="M366" s="1"/>
    </row>
    <row r="367" spans="13:13" x14ac:dyDescent="0.3">
      <c r="M367" s="1"/>
    </row>
    <row r="368" spans="13:13" x14ac:dyDescent="0.3">
      <c r="M368" s="1"/>
    </row>
    <row r="369" spans="13:13" x14ac:dyDescent="0.3">
      <c r="M369" s="1"/>
    </row>
    <row r="370" spans="13:13" x14ac:dyDescent="0.3">
      <c r="M370" s="1"/>
    </row>
    <row r="371" spans="13:13" x14ac:dyDescent="0.3">
      <c r="M371" s="1"/>
    </row>
    <row r="372" spans="13:13" x14ac:dyDescent="0.3">
      <c r="M372" s="1"/>
    </row>
    <row r="373" spans="13:13" x14ac:dyDescent="0.3">
      <c r="M373" s="1"/>
    </row>
    <row r="374" spans="13:13" x14ac:dyDescent="0.3">
      <c r="M374" s="1"/>
    </row>
    <row r="375" spans="13:13" x14ac:dyDescent="0.3">
      <c r="M375" s="1"/>
    </row>
    <row r="376" spans="13:13" x14ac:dyDescent="0.3">
      <c r="M376" s="1"/>
    </row>
    <row r="377" spans="13:13" x14ac:dyDescent="0.3">
      <c r="M377" s="1"/>
    </row>
    <row r="378" spans="13:13" x14ac:dyDescent="0.3">
      <c r="M378" s="1"/>
    </row>
    <row r="379" spans="13:13" x14ac:dyDescent="0.3">
      <c r="M379" s="1"/>
    </row>
    <row r="380" spans="13:13" x14ac:dyDescent="0.3">
      <c r="M380" s="1"/>
    </row>
    <row r="381" spans="13:13" x14ac:dyDescent="0.3">
      <c r="M381" s="1"/>
    </row>
    <row r="382" spans="13:13" x14ac:dyDescent="0.3">
      <c r="M382" s="1"/>
    </row>
    <row r="383" spans="13:13" x14ac:dyDescent="0.3">
      <c r="M383" s="1"/>
    </row>
    <row r="384" spans="13:13" x14ac:dyDescent="0.3">
      <c r="M384" s="1"/>
    </row>
    <row r="385" spans="13:13" x14ac:dyDescent="0.3">
      <c r="M385" s="1"/>
    </row>
    <row r="386" spans="13:13" x14ac:dyDescent="0.3">
      <c r="M386" s="1"/>
    </row>
    <row r="387" spans="13:13" x14ac:dyDescent="0.3">
      <c r="M387" s="1"/>
    </row>
    <row r="388" spans="13:13" x14ac:dyDescent="0.3">
      <c r="M388" s="1"/>
    </row>
    <row r="389" spans="13:13" x14ac:dyDescent="0.3">
      <c r="M389" s="1"/>
    </row>
    <row r="390" spans="13:13" x14ac:dyDescent="0.3">
      <c r="M390" s="1"/>
    </row>
    <row r="391" spans="13:13" x14ac:dyDescent="0.3">
      <c r="M391" s="1"/>
    </row>
    <row r="392" spans="13:13" x14ac:dyDescent="0.3">
      <c r="M392" s="1"/>
    </row>
    <row r="393" spans="13:13" x14ac:dyDescent="0.3">
      <c r="M393" s="1"/>
    </row>
    <row r="394" spans="13:13" x14ac:dyDescent="0.3">
      <c r="M394" s="1"/>
    </row>
    <row r="395" spans="13:13" x14ac:dyDescent="0.3">
      <c r="M395" s="1"/>
    </row>
    <row r="396" spans="13:13" x14ac:dyDescent="0.3">
      <c r="M396" s="1"/>
    </row>
    <row r="397" spans="13:13" x14ac:dyDescent="0.3">
      <c r="M397" s="1"/>
    </row>
    <row r="398" spans="13:13" x14ac:dyDescent="0.3">
      <c r="M398" s="1"/>
    </row>
    <row r="399" spans="13:13" x14ac:dyDescent="0.3">
      <c r="M399" s="1"/>
    </row>
    <row r="400" spans="13:13" x14ac:dyDescent="0.3">
      <c r="M400" s="1"/>
    </row>
    <row r="401" spans="13:13" x14ac:dyDescent="0.3">
      <c r="M401" s="1"/>
    </row>
    <row r="402" spans="13:13" x14ac:dyDescent="0.3">
      <c r="M402" s="1"/>
    </row>
    <row r="403" spans="13:13" x14ac:dyDescent="0.3">
      <c r="M403" s="1"/>
    </row>
    <row r="404" spans="13:13" x14ac:dyDescent="0.3">
      <c r="M404" s="1"/>
    </row>
    <row r="405" spans="13:13" x14ac:dyDescent="0.3">
      <c r="M405" s="1"/>
    </row>
    <row r="406" spans="13:13" x14ac:dyDescent="0.3">
      <c r="M406" s="1"/>
    </row>
    <row r="407" spans="13:13" x14ac:dyDescent="0.3">
      <c r="M407" s="1"/>
    </row>
    <row r="408" spans="13:13" x14ac:dyDescent="0.3">
      <c r="M408" s="1"/>
    </row>
    <row r="409" spans="13:13" x14ac:dyDescent="0.3">
      <c r="M409" s="1"/>
    </row>
    <row r="410" spans="13:13" x14ac:dyDescent="0.3">
      <c r="M410" s="1"/>
    </row>
    <row r="411" spans="13:13" x14ac:dyDescent="0.3">
      <c r="M411" s="1"/>
    </row>
    <row r="412" spans="13:13" x14ac:dyDescent="0.3">
      <c r="M412" s="1"/>
    </row>
    <row r="413" spans="13:13" x14ac:dyDescent="0.3">
      <c r="M413" s="1"/>
    </row>
    <row r="414" spans="13:13" x14ac:dyDescent="0.3">
      <c r="M414" s="1"/>
    </row>
    <row r="415" spans="13:13" x14ac:dyDescent="0.3">
      <c r="M415" s="1"/>
    </row>
    <row r="416" spans="13:13" x14ac:dyDescent="0.3">
      <c r="M416" s="1"/>
    </row>
    <row r="417" spans="13:13" x14ac:dyDescent="0.3">
      <c r="M417" s="1"/>
    </row>
    <row r="418" spans="13:13" x14ac:dyDescent="0.3">
      <c r="M418" s="1"/>
    </row>
    <row r="419" spans="13:13" x14ac:dyDescent="0.3">
      <c r="M419" s="1"/>
    </row>
    <row r="420" spans="13:13" x14ac:dyDescent="0.3">
      <c r="M420" s="1"/>
    </row>
    <row r="421" spans="13:13" x14ac:dyDescent="0.3">
      <c r="M421" s="1"/>
    </row>
    <row r="422" spans="13:13" x14ac:dyDescent="0.3">
      <c r="M422" s="1"/>
    </row>
    <row r="423" spans="13:13" x14ac:dyDescent="0.3">
      <c r="M423" s="1"/>
    </row>
    <row r="424" spans="13:13" x14ac:dyDescent="0.3">
      <c r="M424" s="1"/>
    </row>
    <row r="425" spans="13:13" x14ac:dyDescent="0.3">
      <c r="M425" s="1"/>
    </row>
    <row r="426" spans="13:13" x14ac:dyDescent="0.3">
      <c r="M426" s="1"/>
    </row>
    <row r="427" spans="13:13" x14ac:dyDescent="0.3">
      <c r="M427" s="1"/>
    </row>
    <row r="428" spans="13:13" x14ac:dyDescent="0.3">
      <c r="M428" s="1"/>
    </row>
    <row r="429" spans="13:13" x14ac:dyDescent="0.3">
      <c r="M429" s="1"/>
    </row>
    <row r="430" spans="13:13" x14ac:dyDescent="0.3">
      <c r="M430" s="1"/>
    </row>
    <row r="431" spans="13:13" x14ac:dyDescent="0.3">
      <c r="M431" s="1"/>
    </row>
    <row r="432" spans="13:13" x14ac:dyDescent="0.3">
      <c r="M432" s="1"/>
    </row>
    <row r="433" spans="13:13" x14ac:dyDescent="0.3">
      <c r="M433" s="1"/>
    </row>
    <row r="434" spans="13:13" x14ac:dyDescent="0.3">
      <c r="M434" s="1"/>
    </row>
    <row r="435" spans="13:13" x14ac:dyDescent="0.3">
      <c r="M435" s="1"/>
    </row>
    <row r="436" spans="13:13" x14ac:dyDescent="0.3">
      <c r="M436" s="1"/>
    </row>
    <row r="437" spans="13:13" x14ac:dyDescent="0.3">
      <c r="M437" s="1"/>
    </row>
    <row r="438" spans="13:13" x14ac:dyDescent="0.3">
      <c r="M438" s="1"/>
    </row>
    <row r="439" spans="13:13" x14ac:dyDescent="0.3">
      <c r="M439" s="1"/>
    </row>
    <row r="440" spans="13:13" x14ac:dyDescent="0.3">
      <c r="M440" s="1"/>
    </row>
    <row r="441" spans="13:13" x14ac:dyDescent="0.3">
      <c r="M441" s="1"/>
    </row>
    <row r="442" spans="13:13" x14ac:dyDescent="0.3">
      <c r="M442" s="1"/>
    </row>
    <row r="443" spans="13:13" x14ac:dyDescent="0.3">
      <c r="M443" s="1"/>
    </row>
    <row r="444" spans="13:13" x14ac:dyDescent="0.3">
      <c r="M444" s="1"/>
    </row>
    <row r="445" spans="13:13" x14ac:dyDescent="0.3">
      <c r="M445" s="1"/>
    </row>
    <row r="446" spans="13:13" x14ac:dyDescent="0.3">
      <c r="M446" s="1"/>
    </row>
    <row r="447" spans="13:13" x14ac:dyDescent="0.3">
      <c r="M447" s="1"/>
    </row>
    <row r="448" spans="13:13" x14ac:dyDescent="0.3">
      <c r="M448" s="1"/>
    </row>
    <row r="449" spans="13:13" x14ac:dyDescent="0.3">
      <c r="M449" s="1"/>
    </row>
    <row r="450" spans="13:13" x14ac:dyDescent="0.3">
      <c r="M450" s="1"/>
    </row>
    <row r="451" spans="13:13" x14ac:dyDescent="0.3">
      <c r="M451" s="1"/>
    </row>
    <row r="452" spans="13:13" x14ac:dyDescent="0.3">
      <c r="M452" s="1"/>
    </row>
    <row r="453" spans="13:13" x14ac:dyDescent="0.3">
      <c r="M453" s="1"/>
    </row>
    <row r="454" spans="13:13" x14ac:dyDescent="0.3">
      <c r="M454" s="1"/>
    </row>
    <row r="455" spans="13:13" x14ac:dyDescent="0.3">
      <c r="M455" s="1"/>
    </row>
    <row r="456" spans="13:13" x14ac:dyDescent="0.3">
      <c r="M456" s="1"/>
    </row>
    <row r="457" spans="13:13" x14ac:dyDescent="0.3">
      <c r="M457" s="1"/>
    </row>
    <row r="458" spans="13:13" x14ac:dyDescent="0.3">
      <c r="M458" s="1"/>
    </row>
    <row r="459" spans="13:13" x14ac:dyDescent="0.3">
      <c r="M459" s="1"/>
    </row>
    <row r="460" spans="13:13" x14ac:dyDescent="0.3">
      <c r="M460" s="1"/>
    </row>
    <row r="461" spans="13:13" x14ac:dyDescent="0.3">
      <c r="M461" s="1"/>
    </row>
    <row r="462" spans="13:13" x14ac:dyDescent="0.3">
      <c r="M462" s="1"/>
    </row>
    <row r="463" spans="13:13" x14ac:dyDescent="0.3">
      <c r="M463" s="1"/>
    </row>
    <row r="464" spans="13:13" x14ac:dyDescent="0.3">
      <c r="M464" s="1"/>
    </row>
    <row r="465" spans="13:13" x14ac:dyDescent="0.3">
      <c r="M465" s="1"/>
    </row>
    <row r="466" spans="13:13" x14ac:dyDescent="0.3">
      <c r="M466" s="1"/>
    </row>
    <row r="467" spans="13:13" x14ac:dyDescent="0.3">
      <c r="M467" s="1"/>
    </row>
    <row r="468" spans="13:13" x14ac:dyDescent="0.3">
      <c r="M468" s="1"/>
    </row>
    <row r="469" spans="13:13" x14ac:dyDescent="0.3">
      <c r="M469" s="1"/>
    </row>
    <row r="470" spans="13:13" x14ac:dyDescent="0.3">
      <c r="M470" s="1"/>
    </row>
    <row r="471" spans="13:13" x14ac:dyDescent="0.3">
      <c r="M471" s="1"/>
    </row>
    <row r="472" spans="13:13" x14ac:dyDescent="0.3">
      <c r="M472" s="1"/>
    </row>
    <row r="473" spans="13:13" x14ac:dyDescent="0.3">
      <c r="M473" s="1"/>
    </row>
    <row r="474" spans="13:13" x14ac:dyDescent="0.3">
      <c r="M474" s="1"/>
    </row>
    <row r="475" spans="13:13" x14ac:dyDescent="0.3">
      <c r="M475" s="1"/>
    </row>
    <row r="476" spans="13:13" x14ac:dyDescent="0.3">
      <c r="M476" s="1"/>
    </row>
    <row r="477" spans="13:13" x14ac:dyDescent="0.3">
      <c r="M477" s="1"/>
    </row>
    <row r="478" spans="13:13" x14ac:dyDescent="0.3">
      <c r="M478" s="1"/>
    </row>
    <row r="479" spans="13:13" x14ac:dyDescent="0.3">
      <c r="M479" s="1"/>
    </row>
    <row r="480" spans="13:13" x14ac:dyDescent="0.3">
      <c r="M480" s="1"/>
    </row>
    <row r="481" spans="13:13" x14ac:dyDescent="0.3">
      <c r="M481" s="1"/>
    </row>
    <row r="482" spans="13:13" x14ac:dyDescent="0.3">
      <c r="M482" s="1"/>
    </row>
    <row r="483" spans="13:13" x14ac:dyDescent="0.3">
      <c r="M483" s="1"/>
    </row>
    <row r="484" spans="13:13" x14ac:dyDescent="0.3">
      <c r="M484" s="1"/>
    </row>
    <row r="485" spans="13:13" x14ac:dyDescent="0.3">
      <c r="M485" s="1"/>
    </row>
    <row r="486" spans="13:13" x14ac:dyDescent="0.3">
      <c r="M486" s="1"/>
    </row>
    <row r="487" spans="13:13" x14ac:dyDescent="0.3">
      <c r="M487" s="1"/>
    </row>
    <row r="488" spans="13:13" x14ac:dyDescent="0.3">
      <c r="M488" s="1"/>
    </row>
    <row r="489" spans="13:13" x14ac:dyDescent="0.3">
      <c r="M489" s="1"/>
    </row>
    <row r="490" spans="13:13" x14ac:dyDescent="0.3">
      <c r="M490" s="1"/>
    </row>
    <row r="491" spans="13:13" x14ac:dyDescent="0.3">
      <c r="M491" s="1"/>
    </row>
    <row r="492" spans="13:13" x14ac:dyDescent="0.3">
      <c r="M492" s="1"/>
    </row>
    <row r="493" spans="13:13" x14ac:dyDescent="0.3">
      <c r="M493" s="1"/>
    </row>
    <row r="494" spans="13:13" x14ac:dyDescent="0.3">
      <c r="M494" s="1"/>
    </row>
    <row r="495" spans="13:13" x14ac:dyDescent="0.3">
      <c r="M495" s="1"/>
    </row>
    <row r="496" spans="13:13" x14ac:dyDescent="0.3">
      <c r="M496" s="1"/>
    </row>
    <row r="497" spans="13:13" x14ac:dyDescent="0.3">
      <c r="M497" s="1"/>
    </row>
    <row r="498" spans="13:13" x14ac:dyDescent="0.3">
      <c r="M498" s="1"/>
    </row>
    <row r="499" spans="13:13" x14ac:dyDescent="0.3">
      <c r="M499" s="1"/>
    </row>
    <row r="500" spans="13:13" x14ac:dyDescent="0.3">
      <c r="M500" s="1"/>
    </row>
    <row r="501" spans="13:13" x14ac:dyDescent="0.3">
      <c r="M501" s="1"/>
    </row>
    <row r="502" spans="13:13" x14ac:dyDescent="0.3">
      <c r="M502" s="1"/>
    </row>
    <row r="503" spans="13:13" x14ac:dyDescent="0.3">
      <c r="M503" s="1"/>
    </row>
    <row r="504" spans="13:13" x14ac:dyDescent="0.3">
      <c r="M504" s="1"/>
    </row>
    <row r="505" spans="13:13" x14ac:dyDescent="0.3">
      <c r="M505" s="1"/>
    </row>
    <row r="506" spans="13:13" x14ac:dyDescent="0.3">
      <c r="M506" s="1"/>
    </row>
    <row r="507" spans="13:13" x14ac:dyDescent="0.3">
      <c r="M507" s="1"/>
    </row>
    <row r="508" spans="13:13" x14ac:dyDescent="0.3">
      <c r="M508" s="1"/>
    </row>
    <row r="509" spans="13:13" x14ac:dyDescent="0.3">
      <c r="M509" s="1"/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8F63-6E46-4775-96B1-8809C60E69AA}">
  <sheetPr>
    <tabColor theme="9"/>
  </sheetPr>
  <dimension ref="A1:M123"/>
  <sheetViews>
    <sheetView topLeftCell="A60" zoomScale="91" workbookViewId="0">
      <selection activeCell="A46" sqref="A46"/>
    </sheetView>
  </sheetViews>
  <sheetFormatPr defaultRowHeight="14.5" x14ac:dyDescent="0.35"/>
  <cols>
    <col min="1" max="1" width="14.1796875" customWidth="1"/>
    <col min="2" max="2" width="18.54296875" customWidth="1"/>
    <col min="3" max="3" width="18.453125" customWidth="1"/>
    <col min="4" max="4" width="13.54296875" customWidth="1"/>
    <col min="5" max="5" width="15.1796875" customWidth="1"/>
    <col min="7" max="7" width="17.90625" customWidth="1"/>
    <col min="8" max="8" width="11.453125" customWidth="1"/>
  </cols>
  <sheetData>
    <row r="1" spans="1:13" ht="15.5" x14ac:dyDescent="0.35">
      <c r="A1" s="2" t="s">
        <v>108</v>
      </c>
      <c r="B1" s="19"/>
      <c r="C1" s="59"/>
      <c r="D1" s="2" t="s">
        <v>109</v>
      </c>
    </row>
    <row r="3" spans="1:13" x14ac:dyDescent="0.35">
      <c r="A3" s="5" t="s">
        <v>0</v>
      </c>
      <c r="B3" s="1"/>
      <c r="C3" s="1"/>
      <c r="D3" s="1"/>
      <c r="E3" s="1"/>
      <c r="F3" s="1"/>
      <c r="G3" s="1"/>
    </row>
    <row r="4" spans="1:13" ht="28.5" x14ac:dyDescent="0.35">
      <c r="A4" s="54" t="s">
        <v>101</v>
      </c>
      <c r="B4" s="55" t="s">
        <v>1</v>
      </c>
      <c r="C4" s="55" t="s">
        <v>2</v>
      </c>
      <c r="D4" s="56"/>
      <c r="E4" s="55" t="s">
        <v>3</v>
      </c>
      <c r="F4" s="55"/>
      <c r="G4" s="55" t="s">
        <v>4</v>
      </c>
    </row>
    <row r="5" spans="1:13" x14ac:dyDescent="0.35">
      <c r="A5" s="60" t="s">
        <v>102</v>
      </c>
      <c r="B5" s="50" t="s">
        <v>5</v>
      </c>
      <c r="C5" s="31">
        <f>+E5/37.5</f>
        <v>12.820512820512821</v>
      </c>
      <c r="D5" s="32"/>
      <c r="E5" s="31">
        <f>+G5/52</f>
        <v>480.76923076923077</v>
      </c>
      <c r="F5" s="30"/>
      <c r="G5" s="47">
        <v>25000</v>
      </c>
      <c r="H5" s="95" t="s">
        <v>110</v>
      </c>
      <c r="I5" s="96"/>
      <c r="J5" s="96"/>
      <c r="K5" s="96"/>
      <c r="L5" s="96"/>
      <c r="M5" s="96"/>
    </row>
    <row r="6" spans="1:13" x14ac:dyDescent="0.35">
      <c r="A6" s="60" t="s">
        <v>103</v>
      </c>
      <c r="B6" s="50" t="s">
        <v>5</v>
      </c>
      <c r="C6" s="31">
        <f t="shared" ref="C6:C10" si="0">+E6/37.5</f>
        <v>15.384615384615385</v>
      </c>
      <c r="D6" s="32"/>
      <c r="E6" s="31">
        <f t="shared" ref="E6:E10" si="1">+G6/52</f>
        <v>576.92307692307691</v>
      </c>
      <c r="F6" s="30"/>
      <c r="G6" s="47">
        <v>30000</v>
      </c>
      <c r="H6" s="95" t="s">
        <v>111</v>
      </c>
      <c r="I6" s="96"/>
      <c r="J6" s="96"/>
      <c r="K6" s="96"/>
      <c r="L6" s="96"/>
      <c r="M6" s="96"/>
    </row>
    <row r="7" spans="1:13" x14ac:dyDescent="0.35">
      <c r="A7" s="60" t="s">
        <v>104</v>
      </c>
      <c r="B7" s="50" t="s">
        <v>6</v>
      </c>
      <c r="C7" s="31">
        <f t="shared" si="0"/>
        <v>17.948717948717949</v>
      </c>
      <c r="D7" s="32"/>
      <c r="E7" s="31">
        <f t="shared" si="1"/>
        <v>673.07692307692309</v>
      </c>
      <c r="F7" s="30"/>
      <c r="G7" s="47">
        <v>35000</v>
      </c>
    </row>
    <row r="8" spans="1:13" x14ac:dyDescent="0.35">
      <c r="A8" s="60" t="s">
        <v>105</v>
      </c>
      <c r="B8" s="50" t="s">
        <v>6</v>
      </c>
      <c r="C8" s="31">
        <f t="shared" si="0"/>
        <v>20.512820512820515</v>
      </c>
      <c r="D8" s="32"/>
      <c r="E8" s="31">
        <f t="shared" si="1"/>
        <v>769.23076923076928</v>
      </c>
      <c r="F8" s="30"/>
      <c r="G8" s="47">
        <v>40000</v>
      </c>
    </row>
    <row r="9" spans="1:13" x14ac:dyDescent="0.35">
      <c r="A9" s="60" t="s">
        <v>106</v>
      </c>
      <c r="B9" s="50" t="s">
        <v>7</v>
      </c>
      <c r="C9" s="31">
        <f t="shared" si="0"/>
        <v>23.076923076923077</v>
      </c>
      <c r="D9" s="32"/>
      <c r="E9" s="31">
        <f t="shared" si="1"/>
        <v>865.38461538461536</v>
      </c>
      <c r="F9" s="30"/>
      <c r="G9" s="47">
        <v>45000</v>
      </c>
    </row>
    <row r="10" spans="1:13" x14ac:dyDescent="0.35">
      <c r="A10" s="61" t="s">
        <v>107</v>
      </c>
      <c r="B10" s="51" t="s">
        <v>7</v>
      </c>
      <c r="C10" s="31">
        <f t="shared" si="0"/>
        <v>25.641025641025642</v>
      </c>
      <c r="D10" s="34"/>
      <c r="E10" s="31">
        <f t="shared" si="1"/>
        <v>961.53846153846155</v>
      </c>
      <c r="F10" s="30"/>
      <c r="G10" s="47">
        <v>50000</v>
      </c>
    </row>
    <row r="11" spans="1:13" x14ac:dyDescent="0.35">
      <c r="A11" s="35"/>
      <c r="B11" s="35"/>
      <c r="C11" s="35"/>
      <c r="D11" s="36"/>
      <c r="E11" s="1"/>
      <c r="F11" s="1"/>
      <c r="G11" s="6"/>
    </row>
    <row r="12" spans="1:13" x14ac:dyDescent="0.35">
      <c r="A12" s="35"/>
      <c r="B12" s="35"/>
      <c r="C12" s="35"/>
      <c r="D12" s="36"/>
      <c r="E12" s="1"/>
      <c r="F12" s="1"/>
      <c r="G12" s="6"/>
    </row>
    <row r="13" spans="1:13" x14ac:dyDescent="0.35">
      <c r="A13" s="5" t="s">
        <v>139</v>
      </c>
      <c r="B13" s="1"/>
      <c r="C13" s="1"/>
      <c r="D13" s="1"/>
      <c r="E13" s="1"/>
      <c r="F13" s="1"/>
      <c r="G13" s="1"/>
    </row>
    <row r="14" spans="1:13" ht="28" customHeight="1" x14ac:dyDescent="0.35">
      <c r="A14" s="53"/>
      <c r="B14" s="57" t="s">
        <v>8</v>
      </c>
      <c r="C14" s="57" t="s">
        <v>9</v>
      </c>
      <c r="D14" s="53" t="s">
        <v>10</v>
      </c>
      <c r="E14" s="1"/>
      <c r="F14" s="1"/>
      <c r="G14" s="1"/>
    </row>
    <row r="15" spans="1:13" x14ac:dyDescent="0.35">
      <c r="A15" s="29" t="s">
        <v>102</v>
      </c>
      <c r="B15" s="48">
        <f t="shared" ref="B15:B20" si="2">+G5</f>
        <v>25000</v>
      </c>
      <c r="C15" s="49">
        <v>0.1</v>
      </c>
      <c r="D15" s="37">
        <f>SUM(B15*C15)</f>
        <v>2500</v>
      </c>
      <c r="E15" s="6"/>
      <c r="F15" s="1"/>
      <c r="G15" s="1"/>
    </row>
    <row r="16" spans="1:13" x14ac:dyDescent="0.35">
      <c r="A16" s="29" t="s">
        <v>103</v>
      </c>
      <c r="B16" s="48">
        <f t="shared" si="2"/>
        <v>30000</v>
      </c>
      <c r="C16" s="49"/>
      <c r="D16" s="37">
        <f t="shared" ref="D16:D20" si="3">SUM(B16*C16)</f>
        <v>0</v>
      </c>
      <c r="E16" s="6"/>
      <c r="F16" s="1"/>
      <c r="G16" s="1"/>
    </row>
    <row r="17" spans="1:7" x14ac:dyDescent="0.35">
      <c r="A17" s="29" t="s">
        <v>104</v>
      </c>
      <c r="B17" s="48">
        <f t="shared" si="2"/>
        <v>35000</v>
      </c>
      <c r="C17" s="49"/>
      <c r="D17" s="37">
        <f t="shared" si="3"/>
        <v>0</v>
      </c>
      <c r="E17" s="6"/>
      <c r="F17" s="1"/>
      <c r="G17" s="1"/>
    </row>
    <row r="18" spans="1:7" x14ac:dyDescent="0.35">
      <c r="A18" s="29" t="s">
        <v>105</v>
      </c>
      <c r="B18" s="48">
        <f t="shared" si="2"/>
        <v>40000</v>
      </c>
      <c r="C18" s="49"/>
      <c r="D18" s="37">
        <f t="shared" si="3"/>
        <v>0</v>
      </c>
      <c r="E18" s="6"/>
      <c r="F18" s="1"/>
      <c r="G18" s="1"/>
    </row>
    <row r="19" spans="1:7" x14ac:dyDescent="0.35">
      <c r="A19" s="29" t="s">
        <v>106</v>
      </c>
      <c r="B19" s="48">
        <f t="shared" si="2"/>
        <v>45000</v>
      </c>
      <c r="C19" s="49"/>
      <c r="D19" s="37">
        <f t="shared" si="3"/>
        <v>0</v>
      </c>
      <c r="E19" s="6"/>
      <c r="F19" s="1"/>
      <c r="G19" s="1"/>
    </row>
    <row r="20" spans="1:7" x14ac:dyDescent="0.35">
      <c r="A20" s="33" t="s">
        <v>107</v>
      </c>
      <c r="B20" s="48">
        <f t="shared" si="2"/>
        <v>50000</v>
      </c>
      <c r="C20" s="49"/>
      <c r="D20" s="37">
        <f t="shared" si="3"/>
        <v>0</v>
      </c>
      <c r="E20" s="6"/>
      <c r="F20" s="1"/>
      <c r="G20" s="1"/>
    </row>
    <row r="21" spans="1:7" x14ac:dyDescent="0.35">
      <c r="A21" s="33"/>
      <c r="B21" s="38"/>
      <c r="C21" s="34"/>
      <c r="D21" s="37">
        <f>SUM(D15:D20)</f>
        <v>2500</v>
      </c>
      <c r="E21" s="20" t="s">
        <v>11</v>
      </c>
      <c r="F21" s="1"/>
      <c r="G21" s="1"/>
    </row>
    <row r="22" spans="1:7" x14ac:dyDescent="0.35">
      <c r="A22" s="1"/>
      <c r="B22" s="1"/>
      <c r="C22" s="1"/>
      <c r="D22" s="1"/>
      <c r="E22" s="6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36" t="s">
        <v>140</v>
      </c>
      <c r="B24" s="35"/>
      <c r="C24" s="35"/>
      <c r="D24" s="35"/>
      <c r="E24" s="1"/>
      <c r="F24" s="1"/>
      <c r="G24" s="1"/>
    </row>
    <row r="25" spans="1:7" ht="56.5" x14ac:dyDescent="0.35">
      <c r="A25" s="57" t="s">
        <v>12</v>
      </c>
      <c r="B25" s="58" t="s">
        <v>13</v>
      </c>
      <c r="C25" s="57" t="s">
        <v>14</v>
      </c>
      <c r="D25" s="57" t="s">
        <v>15</v>
      </c>
      <c r="E25" s="52"/>
      <c r="F25" s="1"/>
      <c r="G25" s="1"/>
    </row>
    <row r="26" spans="1:7" x14ac:dyDescent="0.35">
      <c r="A26" s="29" t="s">
        <v>102</v>
      </c>
      <c r="B26" s="49"/>
      <c r="C26" s="39">
        <f t="shared" ref="C26:C31" si="4">+$C5</f>
        <v>12.820512820512821</v>
      </c>
      <c r="D26" s="51">
        <v>7.5</v>
      </c>
      <c r="E26" s="31">
        <f>+SUM(B26*C26*D26)</f>
        <v>0</v>
      </c>
      <c r="F26" s="1"/>
      <c r="G26" s="1"/>
    </row>
    <row r="27" spans="1:7" x14ac:dyDescent="0.35">
      <c r="A27" s="29" t="s">
        <v>103</v>
      </c>
      <c r="B27" s="49"/>
      <c r="C27" s="39">
        <f t="shared" si="4"/>
        <v>15.384615384615385</v>
      </c>
      <c r="D27" s="51">
        <v>7.5</v>
      </c>
      <c r="E27" s="31">
        <f t="shared" ref="E27:E31" si="5">+SUM(B27*C27*D27)</f>
        <v>0</v>
      </c>
      <c r="F27" s="1"/>
      <c r="G27" s="1"/>
    </row>
    <row r="28" spans="1:7" x14ac:dyDescent="0.35">
      <c r="A28" s="29" t="s">
        <v>104</v>
      </c>
      <c r="B28" s="49">
        <v>5</v>
      </c>
      <c r="C28" s="39">
        <f t="shared" si="4"/>
        <v>17.948717948717949</v>
      </c>
      <c r="D28" s="51">
        <v>7.5</v>
      </c>
      <c r="E28" s="31">
        <f t="shared" si="5"/>
        <v>673.07692307692309</v>
      </c>
      <c r="F28" s="1"/>
      <c r="G28" s="1"/>
    </row>
    <row r="29" spans="1:7" x14ac:dyDescent="0.35">
      <c r="A29" s="29" t="s">
        <v>105</v>
      </c>
      <c r="B29" s="49"/>
      <c r="C29" s="39">
        <f t="shared" si="4"/>
        <v>20.512820512820515</v>
      </c>
      <c r="D29" s="51">
        <v>7.5</v>
      </c>
      <c r="E29" s="31">
        <f t="shared" si="5"/>
        <v>0</v>
      </c>
      <c r="F29" s="1"/>
      <c r="G29" s="1"/>
    </row>
    <row r="30" spans="1:7" x14ac:dyDescent="0.35">
      <c r="A30" s="29" t="s">
        <v>106</v>
      </c>
      <c r="B30" s="49"/>
      <c r="C30" s="39">
        <f t="shared" si="4"/>
        <v>23.076923076923077</v>
      </c>
      <c r="D30" s="51">
        <v>7.5</v>
      </c>
      <c r="E30" s="31">
        <f t="shared" si="5"/>
        <v>0</v>
      </c>
      <c r="F30" s="1"/>
      <c r="G30" s="1"/>
    </row>
    <row r="31" spans="1:7" x14ac:dyDescent="0.35">
      <c r="A31" s="33" t="s">
        <v>107</v>
      </c>
      <c r="B31" s="49"/>
      <c r="C31" s="39">
        <f t="shared" si="4"/>
        <v>25.641025641025642</v>
      </c>
      <c r="D31" s="51">
        <v>7.5</v>
      </c>
      <c r="E31" s="31">
        <f t="shared" si="5"/>
        <v>0</v>
      </c>
      <c r="F31" s="1"/>
      <c r="G31" s="1"/>
    </row>
    <row r="32" spans="1:7" ht="15.75" customHeight="1" x14ac:dyDescent="0.35">
      <c r="A32" s="35"/>
      <c r="B32" s="35"/>
      <c r="C32" s="35"/>
      <c r="D32" s="36" t="s">
        <v>10</v>
      </c>
      <c r="E32" s="40">
        <f>SUM(E26:E31)</f>
        <v>673.07692307692309</v>
      </c>
      <c r="F32" s="1"/>
      <c r="G32" s="1"/>
    </row>
    <row r="33" spans="1:7" ht="15.75" customHeight="1" x14ac:dyDescent="0.35">
      <c r="A33" s="35"/>
      <c r="B33" s="35"/>
      <c r="C33" s="35"/>
      <c r="D33" s="36"/>
      <c r="E33" s="40"/>
      <c r="F33" s="1"/>
      <c r="G33" s="1"/>
    </row>
    <row r="34" spans="1:7" ht="15.75" customHeight="1" x14ac:dyDescent="0.35">
      <c r="A34" s="35"/>
      <c r="B34" s="35"/>
      <c r="C34" s="35"/>
      <c r="D34" s="36"/>
      <c r="E34" s="40"/>
      <c r="F34" s="1"/>
      <c r="G34" s="1"/>
    </row>
    <row r="35" spans="1:7" ht="15.75" customHeight="1" x14ac:dyDescent="0.35">
      <c r="A35" s="36" t="s">
        <v>120</v>
      </c>
      <c r="B35" s="35"/>
      <c r="C35" s="35"/>
      <c r="D35" s="35"/>
      <c r="E35" s="1"/>
      <c r="F35" s="1"/>
      <c r="G35" s="1"/>
    </row>
    <row r="36" spans="1:7" ht="37.5" customHeight="1" x14ac:dyDescent="0.35">
      <c r="A36" s="57" t="s">
        <v>12</v>
      </c>
      <c r="B36" s="57" t="s">
        <v>13</v>
      </c>
      <c r="C36" s="57" t="s">
        <v>14</v>
      </c>
      <c r="D36" s="57" t="s">
        <v>15</v>
      </c>
      <c r="E36" s="52"/>
      <c r="F36" s="1"/>
      <c r="G36" s="1"/>
    </row>
    <row r="37" spans="1:7" ht="15.75" customHeight="1" x14ac:dyDescent="0.35">
      <c r="A37" s="29" t="s">
        <v>102</v>
      </c>
      <c r="B37" s="49"/>
      <c r="C37" s="39">
        <f t="shared" ref="C37:C42" si="6">+$C5</f>
        <v>12.820512820512821</v>
      </c>
      <c r="D37" s="51">
        <v>7.5</v>
      </c>
      <c r="E37" s="31">
        <f>+SUM(B37*C37*D37)</f>
        <v>0</v>
      </c>
      <c r="F37" s="1"/>
      <c r="G37" s="1"/>
    </row>
    <row r="38" spans="1:7" x14ac:dyDescent="0.35">
      <c r="A38" s="29" t="s">
        <v>103</v>
      </c>
      <c r="B38" s="49"/>
      <c r="C38" s="39">
        <f t="shared" si="6"/>
        <v>15.384615384615385</v>
      </c>
      <c r="D38" s="51">
        <v>7.5</v>
      </c>
      <c r="E38" s="31">
        <f>+SUM(B38*C38*D38)</f>
        <v>0</v>
      </c>
      <c r="F38" s="1"/>
      <c r="G38" s="1"/>
    </row>
    <row r="39" spans="1:7" x14ac:dyDescent="0.35">
      <c r="A39" s="29" t="s">
        <v>104</v>
      </c>
      <c r="B39" s="49"/>
      <c r="C39" s="39">
        <f t="shared" si="6"/>
        <v>17.948717948717949</v>
      </c>
      <c r="D39" s="51">
        <v>7.5</v>
      </c>
      <c r="E39" s="31">
        <f t="shared" ref="E39:E42" si="7">+SUM(B39*C39*D39)</f>
        <v>0</v>
      </c>
      <c r="F39" s="1"/>
      <c r="G39" s="1"/>
    </row>
    <row r="40" spans="1:7" x14ac:dyDescent="0.35">
      <c r="A40" s="29" t="s">
        <v>105</v>
      </c>
      <c r="B40" s="49">
        <v>3</v>
      </c>
      <c r="C40" s="39">
        <f t="shared" si="6"/>
        <v>20.512820512820515</v>
      </c>
      <c r="D40" s="51">
        <v>7.5</v>
      </c>
      <c r="E40" s="31">
        <f t="shared" si="7"/>
        <v>461.5384615384616</v>
      </c>
      <c r="F40" s="1"/>
      <c r="G40" s="1"/>
    </row>
    <row r="41" spans="1:7" x14ac:dyDescent="0.35">
      <c r="A41" s="29" t="s">
        <v>106</v>
      </c>
      <c r="B41" s="49"/>
      <c r="C41" s="39">
        <f t="shared" si="6"/>
        <v>23.076923076923077</v>
      </c>
      <c r="D41" s="51">
        <v>7.5</v>
      </c>
      <c r="E41" s="31">
        <f t="shared" si="7"/>
        <v>0</v>
      </c>
      <c r="F41" s="1"/>
      <c r="G41" s="1"/>
    </row>
    <row r="42" spans="1:7" x14ac:dyDescent="0.35">
      <c r="A42" s="33" t="s">
        <v>107</v>
      </c>
      <c r="B42" s="49"/>
      <c r="C42" s="39">
        <f t="shared" si="6"/>
        <v>25.641025641025642</v>
      </c>
      <c r="D42" s="51">
        <v>7.5</v>
      </c>
      <c r="E42" s="31">
        <f t="shared" si="7"/>
        <v>0</v>
      </c>
      <c r="F42" s="1"/>
      <c r="G42" s="1"/>
    </row>
    <row r="43" spans="1:7" x14ac:dyDescent="0.35">
      <c r="A43" s="35"/>
      <c r="B43" s="35"/>
      <c r="C43" s="35"/>
      <c r="D43" s="36" t="s">
        <v>10</v>
      </c>
      <c r="E43" s="40">
        <f>SUM(E37:E42)</f>
        <v>461.5384615384616</v>
      </c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36" t="s">
        <v>158</v>
      </c>
      <c r="B45" s="35"/>
      <c r="C45" s="35"/>
      <c r="D45" s="35"/>
      <c r="E45" s="1"/>
      <c r="F45" s="1"/>
      <c r="G45" s="1"/>
    </row>
    <row r="46" spans="1:7" ht="56.5" x14ac:dyDescent="0.35">
      <c r="A46" s="57" t="s">
        <v>12</v>
      </c>
      <c r="B46" s="57" t="s">
        <v>13</v>
      </c>
      <c r="C46" s="57" t="s">
        <v>14</v>
      </c>
      <c r="D46" s="57" t="s">
        <v>15</v>
      </c>
      <c r="E46" s="52"/>
      <c r="F46" s="1"/>
      <c r="G46" s="1"/>
    </row>
    <row r="47" spans="1:7" x14ac:dyDescent="0.35">
      <c r="A47" s="29" t="s">
        <v>102</v>
      </c>
      <c r="B47" s="49"/>
      <c r="C47" s="39">
        <v>13.6</v>
      </c>
      <c r="D47" s="51">
        <v>7.5</v>
      </c>
      <c r="E47" s="31">
        <f>+SUM(B47*C47*D47)</f>
        <v>0</v>
      </c>
      <c r="F47" s="1"/>
      <c r="G47" s="1"/>
    </row>
    <row r="48" spans="1:7" x14ac:dyDescent="0.35">
      <c r="A48" s="29" t="s">
        <v>103</v>
      </c>
      <c r="B48" s="49"/>
      <c r="C48" s="31">
        <v>15.43</v>
      </c>
      <c r="D48" s="51">
        <v>7.5</v>
      </c>
      <c r="E48" s="31">
        <f t="shared" ref="E48:E52" si="8">+SUM(B48*C48*D48)</f>
        <v>0</v>
      </c>
      <c r="F48" s="1"/>
      <c r="G48" s="1"/>
    </row>
    <row r="49" spans="1:7" x14ac:dyDescent="0.35">
      <c r="A49" s="29" t="s">
        <v>104</v>
      </c>
      <c r="B49" s="49">
        <v>4</v>
      </c>
      <c r="C49" s="39">
        <v>17.13</v>
      </c>
      <c r="D49" s="51">
        <v>7.5</v>
      </c>
      <c r="E49" s="31">
        <f t="shared" si="8"/>
        <v>513.9</v>
      </c>
      <c r="F49" s="1"/>
      <c r="G49" s="1"/>
    </row>
    <row r="50" spans="1:7" x14ac:dyDescent="0.35">
      <c r="A50" s="29" t="s">
        <v>105</v>
      </c>
      <c r="B50" s="49"/>
      <c r="C50" s="39">
        <v>20.88</v>
      </c>
      <c r="D50" s="51">
        <v>7.5</v>
      </c>
      <c r="E50" s="31">
        <f t="shared" si="8"/>
        <v>0</v>
      </c>
      <c r="F50" s="1"/>
      <c r="G50" s="1"/>
    </row>
    <row r="51" spans="1:7" x14ac:dyDescent="0.35">
      <c r="A51" s="29" t="s">
        <v>106</v>
      </c>
      <c r="B51" s="49"/>
      <c r="C51" s="31">
        <v>15.43</v>
      </c>
      <c r="D51" s="51">
        <v>7.5</v>
      </c>
      <c r="E51" s="31">
        <f t="shared" si="8"/>
        <v>0</v>
      </c>
      <c r="F51" s="1"/>
      <c r="G51" s="1"/>
    </row>
    <row r="52" spans="1:7" x14ac:dyDescent="0.35">
      <c r="A52" s="33" t="s">
        <v>107</v>
      </c>
      <c r="B52" s="49"/>
      <c r="C52" s="39">
        <v>32.06</v>
      </c>
      <c r="D52" s="51">
        <v>7.5</v>
      </c>
      <c r="E52" s="31">
        <f t="shared" si="8"/>
        <v>0</v>
      </c>
      <c r="F52" s="1"/>
      <c r="G52" s="1"/>
    </row>
    <row r="53" spans="1:7" x14ac:dyDescent="0.35">
      <c r="A53" s="35"/>
      <c r="B53" s="35"/>
      <c r="C53" s="35"/>
      <c r="D53" s="36" t="s">
        <v>10</v>
      </c>
      <c r="E53" s="40">
        <f>SUM(E47:E52)</f>
        <v>513.9</v>
      </c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36" t="s">
        <v>141</v>
      </c>
      <c r="B56" s="35"/>
      <c r="C56" s="35"/>
      <c r="D56" s="35"/>
      <c r="E56" s="1"/>
      <c r="F56" s="1"/>
      <c r="G56" s="1"/>
    </row>
    <row r="57" spans="1:7" ht="56.5" x14ac:dyDescent="0.35">
      <c r="A57" s="57" t="s">
        <v>12</v>
      </c>
      <c r="B57" s="57" t="s">
        <v>13</v>
      </c>
      <c r="C57" s="57" t="s">
        <v>14</v>
      </c>
      <c r="D57" s="57" t="s">
        <v>15</v>
      </c>
      <c r="E57" s="52"/>
      <c r="F57" s="1"/>
      <c r="G57" s="1"/>
    </row>
    <row r="58" spans="1:7" x14ac:dyDescent="0.35">
      <c r="A58" s="29" t="s">
        <v>102</v>
      </c>
      <c r="B58" s="49"/>
      <c r="C58" s="39">
        <v>13.6</v>
      </c>
      <c r="D58" s="51">
        <v>7.5</v>
      </c>
      <c r="E58" s="31">
        <f>+SUM(B58*C58*D58)</f>
        <v>0</v>
      </c>
      <c r="F58" s="1"/>
      <c r="G58" s="1"/>
    </row>
    <row r="59" spans="1:7" x14ac:dyDescent="0.35">
      <c r="A59" s="29" t="s">
        <v>103</v>
      </c>
      <c r="B59" s="49"/>
      <c r="C59" s="31">
        <v>15.43</v>
      </c>
      <c r="D59" s="51">
        <v>7.5</v>
      </c>
      <c r="E59" s="31">
        <f t="shared" ref="E59:E63" si="9">+SUM(B59*C59*D59)</f>
        <v>0</v>
      </c>
      <c r="F59" s="1"/>
      <c r="G59" s="1"/>
    </row>
    <row r="60" spans="1:7" x14ac:dyDescent="0.35">
      <c r="A60" s="29" t="s">
        <v>104</v>
      </c>
      <c r="B60" s="49"/>
      <c r="C60" s="39">
        <v>17.13</v>
      </c>
      <c r="D60" s="51">
        <v>7.5</v>
      </c>
      <c r="E60" s="31">
        <f t="shared" si="9"/>
        <v>0</v>
      </c>
      <c r="F60" s="1"/>
      <c r="G60" s="1"/>
    </row>
    <row r="61" spans="1:7" x14ac:dyDescent="0.35">
      <c r="A61" s="29" t="s">
        <v>105</v>
      </c>
      <c r="B61" s="49">
        <v>2</v>
      </c>
      <c r="C61" s="39">
        <v>20.88</v>
      </c>
      <c r="D61" s="51">
        <v>15</v>
      </c>
      <c r="E61" s="31">
        <f t="shared" si="9"/>
        <v>626.4</v>
      </c>
      <c r="F61" s="1"/>
      <c r="G61" s="1"/>
    </row>
    <row r="62" spans="1:7" x14ac:dyDescent="0.35">
      <c r="A62" s="29" t="s">
        <v>106</v>
      </c>
      <c r="B62" s="49"/>
      <c r="C62" s="39">
        <v>27.98</v>
      </c>
      <c r="D62" s="51">
        <v>7.5</v>
      </c>
      <c r="E62" s="31">
        <f t="shared" si="9"/>
        <v>0</v>
      </c>
      <c r="F62" s="1"/>
      <c r="G62" s="1"/>
    </row>
    <row r="63" spans="1:7" x14ac:dyDescent="0.35">
      <c r="A63" s="33" t="s">
        <v>107</v>
      </c>
      <c r="B63" s="49"/>
      <c r="C63" s="39">
        <v>32.06</v>
      </c>
      <c r="D63" s="51">
        <v>7.5</v>
      </c>
      <c r="E63" s="31">
        <f t="shared" si="9"/>
        <v>0</v>
      </c>
      <c r="F63" s="1"/>
      <c r="G63" s="1"/>
    </row>
    <row r="64" spans="1:7" x14ac:dyDescent="0.35">
      <c r="A64" s="35"/>
      <c r="B64" s="35"/>
      <c r="C64" s="35"/>
      <c r="D64" s="36" t="s">
        <v>10</v>
      </c>
      <c r="E64" s="40">
        <f>SUM(E58:E63)</f>
        <v>626.4</v>
      </c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x14ac:dyDescent="0.35">
      <c r="A67" s="36" t="s">
        <v>142</v>
      </c>
      <c r="B67" s="35"/>
      <c r="C67" s="35"/>
      <c r="D67" s="35"/>
      <c r="E67" s="1"/>
      <c r="F67" s="1"/>
      <c r="G67" s="1"/>
    </row>
    <row r="68" spans="1:7" ht="56.5" x14ac:dyDescent="0.35">
      <c r="A68" s="57" t="s">
        <v>12</v>
      </c>
      <c r="B68" s="57" t="s">
        <v>13</v>
      </c>
      <c r="C68" s="57" t="s">
        <v>14</v>
      </c>
      <c r="D68" s="57" t="s">
        <v>15</v>
      </c>
      <c r="E68" s="52"/>
      <c r="F68" s="1"/>
      <c r="G68" s="1"/>
    </row>
    <row r="69" spans="1:7" x14ac:dyDescent="0.35">
      <c r="A69" s="29" t="s">
        <v>102</v>
      </c>
      <c r="B69" s="49"/>
      <c r="C69" s="39">
        <v>13.6</v>
      </c>
      <c r="D69" s="51">
        <v>7.5</v>
      </c>
      <c r="E69" s="31">
        <f>+SUM(B69*C69*D69)</f>
        <v>0</v>
      </c>
      <c r="F69" s="1"/>
      <c r="G69" s="1"/>
    </row>
    <row r="70" spans="1:7" x14ac:dyDescent="0.35">
      <c r="A70" s="29" t="s">
        <v>103</v>
      </c>
      <c r="B70" s="49"/>
      <c r="C70" s="31">
        <v>15.43</v>
      </c>
      <c r="D70" s="51">
        <v>7.5</v>
      </c>
      <c r="E70" s="31">
        <f t="shared" ref="E70:E74" si="10">+SUM(B70*C70*D70)</f>
        <v>0</v>
      </c>
      <c r="F70" s="1"/>
      <c r="G70" s="1"/>
    </row>
    <row r="71" spans="1:7" x14ac:dyDescent="0.35">
      <c r="A71" s="29" t="s">
        <v>104</v>
      </c>
      <c r="B71" s="49"/>
      <c r="C71" s="39">
        <v>17.13</v>
      </c>
      <c r="D71" s="51">
        <v>7.5</v>
      </c>
      <c r="E71" s="31">
        <f t="shared" si="10"/>
        <v>0</v>
      </c>
      <c r="F71" s="1"/>
      <c r="G71" s="1"/>
    </row>
    <row r="72" spans="1:7" x14ac:dyDescent="0.35">
      <c r="A72" s="29" t="s">
        <v>105</v>
      </c>
      <c r="B72" s="49"/>
      <c r="C72" s="39">
        <v>20.88</v>
      </c>
      <c r="D72" s="51">
        <v>7.5</v>
      </c>
      <c r="E72" s="31">
        <f t="shared" si="10"/>
        <v>0</v>
      </c>
      <c r="F72" s="1"/>
      <c r="G72" s="1"/>
    </row>
    <row r="73" spans="1:7" x14ac:dyDescent="0.35">
      <c r="A73" s="29" t="s">
        <v>106</v>
      </c>
      <c r="B73" s="49"/>
      <c r="C73" s="39">
        <v>27.98</v>
      </c>
      <c r="D73" s="51">
        <v>7.5</v>
      </c>
      <c r="E73" s="31">
        <f t="shared" si="10"/>
        <v>0</v>
      </c>
      <c r="F73" s="1"/>
      <c r="G73" s="1"/>
    </row>
    <row r="74" spans="1:7" x14ac:dyDescent="0.35">
      <c r="A74" s="33" t="s">
        <v>107</v>
      </c>
      <c r="B74" s="49"/>
      <c r="C74" s="39">
        <v>32.06</v>
      </c>
      <c r="D74" s="51">
        <v>7.5</v>
      </c>
      <c r="E74" s="31">
        <f t="shared" si="10"/>
        <v>0</v>
      </c>
      <c r="F74" s="1"/>
      <c r="G74" s="1"/>
    </row>
    <row r="75" spans="1:7" x14ac:dyDescent="0.35">
      <c r="A75" s="1"/>
      <c r="B75" s="1"/>
      <c r="C75" s="1"/>
      <c r="D75" s="36" t="s">
        <v>10</v>
      </c>
      <c r="E75" s="40">
        <f>SUM(E69:E74)</f>
        <v>0</v>
      </c>
      <c r="F75" s="5" t="s">
        <v>143</v>
      </c>
      <c r="G75" s="1"/>
    </row>
    <row r="76" spans="1:7" x14ac:dyDescent="0.35">
      <c r="A76" s="1"/>
      <c r="B76" s="1"/>
      <c r="C76" s="1"/>
      <c r="D76" s="1"/>
      <c r="E76" s="1"/>
      <c r="F76" s="1"/>
      <c r="G76" s="1"/>
    </row>
    <row r="77" spans="1:7" x14ac:dyDescent="0.35">
      <c r="A77" s="1"/>
      <c r="B77" s="1"/>
      <c r="C77" s="1"/>
      <c r="D77" s="1"/>
      <c r="E77" s="1"/>
      <c r="F77" s="1"/>
      <c r="G77" s="1"/>
    </row>
    <row r="78" spans="1:7" x14ac:dyDescent="0.35">
      <c r="A78" s="1"/>
      <c r="B78" s="1"/>
      <c r="C78" s="1"/>
      <c r="D78" s="1"/>
      <c r="E78" s="1"/>
      <c r="F78" s="1"/>
      <c r="G78" s="1"/>
    </row>
    <row r="79" spans="1:7" x14ac:dyDescent="0.35">
      <c r="A79" s="1"/>
      <c r="B79" s="1"/>
      <c r="C79" s="1"/>
      <c r="D79" s="1"/>
      <c r="E79" s="1"/>
      <c r="F79" s="1"/>
      <c r="G79" s="1"/>
    </row>
    <row r="80" spans="1:7" x14ac:dyDescent="0.35">
      <c r="A80" s="1"/>
      <c r="B80" s="1"/>
      <c r="C80" s="1"/>
      <c r="D80" s="1"/>
      <c r="E80" s="1"/>
      <c r="F80" s="1"/>
      <c r="G80" s="1"/>
    </row>
    <row r="81" spans="1:7" x14ac:dyDescent="0.35">
      <c r="A81" s="1"/>
      <c r="B81" s="1"/>
      <c r="C81" s="1"/>
      <c r="D81" s="1"/>
      <c r="E81" s="1"/>
      <c r="F81" s="1"/>
      <c r="G81" s="1"/>
    </row>
    <row r="82" spans="1:7" x14ac:dyDescent="0.35">
      <c r="A82" s="1"/>
      <c r="B82" s="1"/>
      <c r="C82" s="1"/>
      <c r="D82" s="1"/>
      <c r="E82" s="1"/>
      <c r="F82" s="1"/>
      <c r="G82" s="1"/>
    </row>
    <row r="83" spans="1:7" x14ac:dyDescent="0.35">
      <c r="A83" s="1"/>
      <c r="B83" s="1"/>
      <c r="C83" s="1"/>
      <c r="D83" s="1"/>
      <c r="E83" s="1"/>
      <c r="F83" s="1"/>
      <c r="G83" s="1"/>
    </row>
    <row r="84" spans="1:7" x14ac:dyDescent="0.35">
      <c r="A84" s="1"/>
      <c r="B84" s="1"/>
      <c r="C84" s="1"/>
      <c r="D84" s="1"/>
      <c r="E84" s="1"/>
      <c r="F84" s="1"/>
      <c r="G84" s="1"/>
    </row>
    <row r="85" spans="1:7" x14ac:dyDescent="0.35">
      <c r="A85" s="1"/>
      <c r="B85" s="1"/>
      <c r="C85" s="1"/>
      <c r="D85" s="1"/>
      <c r="E85" s="1"/>
      <c r="F85" s="1"/>
      <c r="G85" s="1"/>
    </row>
    <row r="86" spans="1:7" x14ac:dyDescent="0.35">
      <c r="A86" s="1"/>
      <c r="B86" s="1"/>
      <c r="C86" s="1"/>
      <c r="D86" s="1"/>
      <c r="E86" s="1"/>
      <c r="F86" s="1"/>
      <c r="G86" s="1"/>
    </row>
    <row r="87" spans="1:7" x14ac:dyDescent="0.35">
      <c r="A87" s="1"/>
      <c r="B87" s="1"/>
      <c r="C87" s="1"/>
      <c r="D87" s="1"/>
      <c r="E87" s="1"/>
      <c r="F87" s="1"/>
      <c r="G87" s="1"/>
    </row>
    <row r="88" spans="1:7" x14ac:dyDescent="0.35">
      <c r="A88" s="1"/>
      <c r="B88" s="1"/>
      <c r="C88" s="1"/>
      <c r="D88" s="1"/>
      <c r="E88" s="1"/>
      <c r="F88" s="1"/>
      <c r="G88" s="1"/>
    </row>
    <row r="89" spans="1:7" x14ac:dyDescent="0.35">
      <c r="A89" s="1"/>
      <c r="B89" s="1"/>
      <c r="C89" s="1"/>
      <c r="D89" s="1"/>
      <c r="E89" s="1"/>
      <c r="F89" s="1"/>
      <c r="G89" s="1"/>
    </row>
    <row r="90" spans="1:7" x14ac:dyDescent="0.35">
      <c r="A90" s="1"/>
      <c r="B90" s="1"/>
      <c r="C90" s="1"/>
      <c r="D90" s="1"/>
      <c r="E90" s="1"/>
      <c r="F90" s="1"/>
      <c r="G90" s="1"/>
    </row>
    <row r="91" spans="1:7" x14ac:dyDescent="0.35">
      <c r="A91" s="1"/>
      <c r="B91" s="1"/>
      <c r="C91" s="1"/>
      <c r="D91" s="1"/>
      <c r="E91" s="1"/>
      <c r="F91" s="1"/>
      <c r="G91" s="1"/>
    </row>
    <row r="92" spans="1:7" x14ac:dyDescent="0.35">
      <c r="A92" s="1"/>
      <c r="B92" s="1"/>
      <c r="C92" s="1"/>
      <c r="D92" s="1"/>
      <c r="E92" s="1"/>
      <c r="F92" s="1"/>
      <c r="G92" s="1"/>
    </row>
    <row r="93" spans="1:7" x14ac:dyDescent="0.35">
      <c r="A93" s="1"/>
      <c r="B93" s="1"/>
      <c r="C93" s="1"/>
      <c r="D93" s="1"/>
      <c r="E93" s="1"/>
      <c r="F93" s="1"/>
      <c r="G93" s="1"/>
    </row>
    <row r="94" spans="1:7" x14ac:dyDescent="0.35">
      <c r="A94" s="1"/>
      <c r="B94" s="1"/>
      <c r="C94" s="1"/>
      <c r="D94" s="1"/>
      <c r="E94" s="1"/>
      <c r="F94" s="1"/>
      <c r="G94" s="1"/>
    </row>
    <row r="95" spans="1:7" x14ac:dyDescent="0.35">
      <c r="A95" s="1"/>
      <c r="B95" s="1"/>
      <c r="C95" s="1"/>
      <c r="D95" s="1"/>
      <c r="E95" s="1"/>
      <c r="F95" s="1"/>
      <c r="G95" s="1"/>
    </row>
    <row r="96" spans="1:7" x14ac:dyDescent="0.35">
      <c r="A96" s="1"/>
      <c r="B96" s="1"/>
      <c r="C96" s="1"/>
      <c r="D96" s="1"/>
      <c r="E96" s="1"/>
      <c r="F96" s="1"/>
      <c r="G96" s="1"/>
    </row>
    <row r="97" spans="1:7" x14ac:dyDescent="0.35">
      <c r="A97" s="1"/>
      <c r="B97" s="1"/>
      <c r="C97" s="1"/>
      <c r="D97" s="1"/>
      <c r="E97" s="1"/>
      <c r="F97" s="1"/>
      <c r="G97" s="1"/>
    </row>
    <row r="98" spans="1:7" x14ac:dyDescent="0.35">
      <c r="A98" s="1"/>
      <c r="B98" s="1"/>
      <c r="C98" s="1"/>
      <c r="D98" s="1"/>
      <c r="E98" s="1"/>
      <c r="F98" s="1"/>
      <c r="G98" s="1"/>
    </row>
    <row r="99" spans="1:7" x14ac:dyDescent="0.35">
      <c r="A99" s="1"/>
      <c r="B99" s="1"/>
      <c r="C99" s="1"/>
      <c r="D99" s="1"/>
      <c r="E99" s="1"/>
      <c r="F99" s="1"/>
      <c r="G99" s="1"/>
    </row>
    <row r="100" spans="1:7" x14ac:dyDescent="0.35">
      <c r="A100" s="1"/>
      <c r="B100" s="1"/>
      <c r="C100" s="1"/>
      <c r="D100" s="1"/>
      <c r="E100" s="1"/>
      <c r="F100" s="1"/>
      <c r="G100" s="1"/>
    </row>
    <row r="101" spans="1:7" x14ac:dyDescent="0.35">
      <c r="A101" s="1"/>
      <c r="B101" s="1"/>
      <c r="C101" s="1"/>
      <c r="D101" s="1"/>
      <c r="E101" s="1"/>
      <c r="F101" s="1"/>
      <c r="G101" s="1"/>
    </row>
    <row r="102" spans="1:7" x14ac:dyDescent="0.35">
      <c r="A102" s="1"/>
      <c r="B102" s="1"/>
      <c r="C102" s="1"/>
      <c r="D102" s="1"/>
      <c r="E102" s="1"/>
      <c r="F102" s="1"/>
      <c r="G102" s="1"/>
    </row>
    <row r="103" spans="1:7" x14ac:dyDescent="0.35">
      <c r="A103" s="1"/>
      <c r="B103" s="1"/>
      <c r="C103" s="1"/>
      <c r="D103" s="1"/>
      <c r="E103" s="1"/>
      <c r="F103" s="1"/>
      <c r="G103" s="1"/>
    </row>
    <row r="104" spans="1:7" x14ac:dyDescent="0.35">
      <c r="A104" s="1"/>
      <c r="B104" s="1"/>
      <c r="C104" s="1"/>
      <c r="D104" s="1"/>
      <c r="E104" s="1"/>
      <c r="F104" s="1"/>
      <c r="G104" s="1"/>
    </row>
    <row r="105" spans="1:7" x14ac:dyDescent="0.35">
      <c r="A105" s="1"/>
      <c r="B105" s="1"/>
      <c r="C105" s="1"/>
      <c r="D105" s="1"/>
      <c r="E105" s="1"/>
      <c r="F105" s="1"/>
      <c r="G105" s="1"/>
    </row>
    <row r="106" spans="1:7" x14ac:dyDescent="0.35">
      <c r="A106" s="1"/>
      <c r="B106" s="1"/>
      <c r="C106" s="1"/>
      <c r="D106" s="1"/>
      <c r="E106" s="1"/>
      <c r="F106" s="1"/>
      <c r="G106" s="1"/>
    </row>
    <row r="107" spans="1:7" x14ac:dyDescent="0.35">
      <c r="A107" s="1"/>
      <c r="B107" s="1"/>
      <c r="C107" s="1"/>
      <c r="D107" s="1"/>
      <c r="E107" s="1"/>
      <c r="F107" s="1"/>
      <c r="G107" s="1"/>
    </row>
    <row r="108" spans="1:7" x14ac:dyDescent="0.35">
      <c r="A108" s="1"/>
      <c r="B108" s="1"/>
      <c r="C108" s="1"/>
      <c r="D108" s="1"/>
      <c r="E108" s="1"/>
      <c r="F108" s="1"/>
      <c r="G108" s="1"/>
    </row>
    <row r="109" spans="1:7" x14ac:dyDescent="0.35">
      <c r="A109" s="1"/>
      <c r="B109" s="1"/>
      <c r="C109" s="1"/>
      <c r="D109" s="1"/>
      <c r="E109" s="1"/>
      <c r="F109" s="1"/>
      <c r="G109" s="1"/>
    </row>
    <row r="110" spans="1:7" x14ac:dyDescent="0.35">
      <c r="A110" s="1"/>
      <c r="B110" s="1"/>
      <c r="C110" s="1"/>
      <c r="D110" s="1"/>
      <c r="E110" s="1"/>
      <c r="F110" s="1"/>
      <c r="G110" s="1"/>
    </row>
    <row r="111" spans="1:7" x14ac:dyDescent="0.35">
      <c r="A111" s="1"/>
      <c r="B111" s="1"/>
      <c r="C111" s="1"/>
      <c r="D111" s="1"/>
      <c r="E111" s="1"/>
      <c r="F111" s="1"/>
      <c r="G111" s="1"/>
    </row>
    <row r="112" spans="1:7" x14ac:dyDescent="0.35">
      <c r="A112" s="1"/>
      <c r="B112" s="1"/>
      <c r="C112" s="1"/>
      <c r="D112" s="1"/>
      <c r="E112" s="1"/>
      <c r="F112" s="1"/>
      <c r="G112" s="1"/>
    </row>
    <row r="113" spans="1:7" x14ac:dyDescent="0.35">
      <c r="A113" s="1"/>
      <c r="B113" s="1"/>
      <c r="C113" s="1"/>
      <c r="D113" s="1"/>
      <c r="E113" s="1"/>
      <c r="F113" s="1"/>
      <c r="G113" s="1"/>
    </row>
    <row r="114" spans="1:7" x14ac:dyDescent="0.35">
      <c r="A114" s="1"/>
      <c r="B114" s="1"/>
      <c r="C114" s="1"/>
      <c r="D114" s="1"/>
      <c r="E114" s="1"/>
      <c r="F114" s="1"/>
      <c r="G114" s="1"/>
    </row>
    <row r="115" spans="1:7" x14ac:dyDescent="0.35">
      <c r="A115" s="1"/>
      <c r="B115" s="1"/>
      <c r="C115" s="1"/>
      <c r="D115" s="1"/>
      <c r="E115" s="1"/>
      <c r="F115" s="1"/>
      <c r="G115" s="1"/>
    </row>
    <row r="116" spans="1:7" x14ac:dyDescent="0.35">
      <c r="A116" s="1"/>
      <c r="B116" s="1"/>
      <c r="C116" s="1"/>
      <c r="D116" s="1"/>
      <c r="E116" s="1"/>
      <c r="F116" s="1"/>
      <c r="G116" s="1"/>
    </row>
    <row r="117" spans="1:7" x14ac:dyDescent="0.35">
      <c r="A117" s="1"/>
      <c r="B117" s="1"/>
      <c r="C117" s="1"/>
      <c r="D117" s="1"/>
      <c r="E117" s="1"/>
      <c r="F117" s="1"/>
      <c r="G117" s="1"/>
    </row>
    <row r="118" spans="1:7" x14ac:dyDescent="0.35">
      <c r="A118" s="1"/>
      <c r="B118" s="1"/>
      <c r="C118" s="1"/>
      <c r="D118" s="1"/>
      <c r="E118" s="1"/>
      <c r="F118" s="1"/>
      <c r="G118" s="1"/>
    </row>
    <row r="119" spans="1:7" x14ac:dyDescent="0.35">
      <c r="A119" s="1"/>
      <c r="B119" s="1"/>
      <c r="C119" s="1"/>
      <c r="D119" s="1"/>
      <c r="E119" s="1"/>
      <c r="F119" s="1"/>
      <c r="G119" s="1"/>
    </row>
    <row r="120" spans="1:7" x14ac:dyDescent="0.35">
      <c r="A120" s="1"/>
      <c r="B120" s="1"/>
      <c r="C120" s="1"/>
      <c r="D120" s="1"/>
      <c r="E120" s="1"/>
      <c r="F120" s="1"/>
      <c r="G120" s="1"/>
    </row>
    <row r="121" spans="1:7" x14ac:dyDescent="0.35">
      <c r="A121" s="1"/>
      <c r="B121" s="1"/>
      <c r="C121" s="1"/>
      <c r="D121" s="1"/>
      <c r="E121" s="1"/>
      <c r="F121" s="1"/>
      <c r="G121" s="1"/>
    </row>
    <row r="122" spans="1:7" x14ac:dyDescent="0.35">
      <c r="A122" s="1"/>
      <c r="B122" s="1"/>
      <c r="C122" s="1"/>
      <c r="D122" s="1"/>
      <c r="E122" s="1"/>
      <c r="F122" s="1"/>
      <c r="G122" s="1"/>
    </row>
    <row r="123" spans="1:7" x14ac:dyDescent="0.35">
      <c r="A123" s="1"/>
      <c r="B123" s="1"/>
      <c r="C123" s="1"/>
      <c r="D123" s="1"/>
      <c r="E123" s="1"/>
      <c r="F123" s="1"/>
      <c r="G123" s="1"/>
    </row>
  </sheetData>
  <phoneticPr fontId="10" type="noConversion"/>
  <dataValidations count="1">
    <dataValidation type="list" allowBlank="1" showInputMessage="1" showErrorMessage="1" sqref="B22" xr:uid="{9597F869-86B8-48C7-A4BD-019FC485C684}">
      <formula1>$P$2:$P$3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Indexed" ma:contentTypeID="0x0101005349523CC1896445A8482293E4E1B23E01007B4796EE8ADD694E85BBE9665FE3AA92" ma:contentTypeVersion="16" ma:contentTypeDescription="" ma:contentTypeScope="" ma:versionID="068c1da58e33a0061239b558bc7ca5d1">
  <xsd:schema xmlns:xsd="http://www.w3.org/2001/XMLSchema" xmlns:xs="http://www.w3.org/2001/XMLSchema" xmlns:p="http://schemas.microsoft.com/office/2006/metadata/properties" xmlns:ns2="b2ee2435-268c-497f-8d3e-cec60d8d0625" targetNamespace="http://schemas.microsoft.com/office/2006/metadata/properties" ma:root="true" ma:fieldsID="5beb6efa4dd4d803ee4e1d264d08579b" ns2:_="">
    <xsd:import namespace="b2ee2435-268c-497f-8d3e-cec60d8d0625"/>
    <xsd:element name="properties">
      <xsd:complexType>
        <xsd:sequence>
          <xsd:element name="documentManagement">
            <xsd:complexType>
              <xsd:all>
                <xsd:element ref="ns2:Trust" minOccurs="0"/>
                <xsd:element ref="ns2:DocumentType" minOccurs="0"/>
                <xsd:element ref="ns2:DocumentDate" minOccurs="0"/>
                <xsd:element ref="ns2:DocumentDescription" minOccurs="0"/>
                <xsd:element ref="ns2:DocumentComments" minOccurs="0"/>
                <xsd:element ref="ns2:RelatedEmail" minOccurs="0"/>
                <xsd:element ref="ns2:FromIndexerChoice" minOccurs="0"/>
                <xsd:element ref="ns2:FromEgami" minOccurs="0"/>
                <xsd:element ref="ns2:Scann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e2435-268c-497f-8d3e-cec60d8d0625" elementFormDefault="qualified">
    <xsd:import namespace="http://schemas.microsoft.com/office/2006/documentManagement/types"/>
    <xsd:import namespace="http://schemas.microsoft.com/office/infopath/2007/PartnerControls"/>
    <xsd:element name="Trust" ma:index="2" nillable="true" ma:displayName="Trust" ma:format="Dropdown" ma:internalName="Trust">
      <xsd:simpleType>
        <xsd:restriction base="dms:Choice">
          <xsd:enumeration value="Alan &amp; Babette Sainsbury Charitable Fund"/>
          <xsd:enumeration value="Ashden Awards"/>
          <xsd:enumeration value="Ashden Trust"/>
          <xsd:enumeration value="Elizabeth Clark Charitable Trust"/>
          <xsd:enumeration value="Gatsby Africa"/>
          <xsd:enumeration value="Gatsby Charitable Foundation"/>
          <xsd:enumeration value="Gatsby Education"/>
          <xsd:enumeration value="Glass-House Trust"/>
          <xsd:enumeration value="Headley Trust"/>
          <xsd:enumeration value="Indigo Trust"/>
          <xsd:enumeration value="J J Charitable Trust"/>
          <xsd:enumeration value="Jerusalem Productions Ltd"/>
          <xsd:enumeration value="Jerusalem Trust"/>
          <xsd:enumeration value="Kay Kendall Leukaemia Fund"/>
          <xsd:enumeration value="Linbury Trust"/>
          <xsd:enumeration value="Lisa Sainsbury"/>
          <xsd:enumeration value="Mark Leonard Trust"/>
          <xsd:enumeration value="Monument Historic Buildings Trust"/>
          <xsd:enumeration value="Monument Trust"/>
          <xsd:enumeration value="Museums &amp; Galleries for Headley"/>
          <xsd:enumeration value="Staples Trust"/>
          <xsd:enumeration value="Tedworth Charitable Trust"/>
          <xsd:enumeration value="The Woolbeding Charity"/>
          <xsd:enumeration value="Three Guineas Trust"/>
          <xsd:enumeration value="True Colours Trust"/>
          <xsd:enumeration value="Woodward Charitable Trust"/>
        </xsd:restriction>
      </xsd:simpleType>
    </xsd:element>
    <xsd:element name="DocumentType" ma:index="3" nillable="true" ma:displayName="Document Type" ma:format="Dropdown" ma:internalName="DocumentType">
      <xsd:simpleType>
        <xsd:restriction base="dms:Choice">
          <xsd:enumeration value="Finance: Accounts"/>
          <xsd:enumeration value="Finance: Admin"/>
          <xsd:enumeration value="Finance: Budget"/>
          <xsd:enumeration value="Finance: Capital Commitments"/>
          <xsd:enumeration value="Finance: Cash"/>
          <xsd:enumeration value="Finance: CCIP"/>
          <xsd:enumeration value="Finance: Ch Commission Return"/>
          <xsd:enumeration value="Finance: Charity Comm Corr"/>
          <xsd:enumeration value="Finance: Charity/Tax Return"/>
          <xsd:enumeration value="Finance: Cheque Request"/>
          <xsd:enumeration value="Finance: Companies Hse Return"/>
          <xsd:enumeration value="Finance: Corporation Tax"/>
          <xsd:enumeration value="Finance: Creditors"/>
          <xsd:enumeration value="Finance: Debtors/Income"/>
          <xsd:enumeration value="Finance: Deed of Appointment"/>
          <xsd:enumeration value="Finance: Deed of Gift"/>
          <xsd:enumeration value="Finance: Deed of Resignation"/>
          <xsd:enumeration value="Finance: Deed of Retirement"/>
          <xsd:enumeration value="Finance: Donations"/>
          <xsd:enumeration value="Finance: Fixed Assets"/>
          <xsd:enumeration value="Finance: Gift Aid"/>
          <xsd:enumeration value="Finance: Investments"/>
          <xsd:enumeration value="Finance: JS Share Move"/>
          <xsd:enumeration value="Finance: Memorandum &amp; Arts"/>
          <xsd:enumeration value="Finance: P + L Schedules"/>
          <xsd:enumeration value="Finance: P/Y Accounts"/>
          <xsd:enumeration value="Finance: Queries"/>
          <xsd:enumeration value="Finance: Resolutions"/>
          <xsd:enumeration value="Finance: Royalty Statements"/>
          <xsd:enumeration value="Finance: Salaries"/>
          <xsd:enumeration value="Finance: Shares Gift"/>
          <xsd:enumeration value="Finance: Spit B/S"/>
          <xsd:enumeration value="Finance: SSAF"/>
          <xsd:enumeration value="Finance: Statutory"/>
          <xsd:enumeration value="Finance: Summary"/>
          <xsd:enumeration value="Finance: Sundry"/>
          <xsd:enumeration value="Finance: TB/Audit trails"/>
          <xsd:enumeration value="Finance: Trust Deed"/>
          <xsd:enumeration value="Finance: Valuation Report"/>
          <xsd:enumeration value="Finance: Valuations"/>
          <xsd:enumeration value="General: Accounts"/>
          <xsd:enumeration value="General: Agenda"/>
          <xsd:enumeration value="General: Agenda Item"/>
          <xsd:enumeration value="General: Agenda Papers"/>
          <xsd:enumeration value="General: Application"/>
          <xsd:enumeration value="General: Award Letter"/>
          <xsd:enumeration value="General: Bundle"/>
          <xsd:enumeration value="General: Certificate"/>
          <xsd:enumeration value="General: Confirmation of Transfer"/>
          <xsd:enumeration value="General: Contract"/>
          <xsd:enumeration value="General: Email"/>
          <xsd:enumeration value="General: Email Attachment"/>
          <xsd:enumeration value="General: Email In"/>
          <xsd:enumeration value="General: Email Out"/>
          <xsd:enumeration value="General: Extract of Minute"/>
          <xsd:enumeration value="General: Fax In"/>
          <xsd:enumeration value="General: Fax Out"/>
          <xsd:enumeration value="General: File note"/>
          <xsd:enumeration value="General: Finance"/>
          <xsd:enumeration value="General: General"/>
          <xsd:enumeration value="General: Grant Acceptance"/>
          <xsd:enumeration value="General: Grant Input Form"/>
          <xsd:enumeration value="General: Invoice"/>
          <xsd:enumeration value="General: Lease Agreement"/>
          <xsd:enumeration value="General: Letter"/>
          <xsd:enumeration value="General: Letter Encl. Cheque"/>
          <xsd:enumeration value="General: Letter In"/>
          <xsd:enumeration value="General: Letter Out"/>
          <xsd:enumeration value="General: Manual"/>
          <xsd:enumeration value="General: Meeting"/>
          <xsd:enumeration value="General: Memo"/>
          <xsd:enumeration value="General: Minutes"/>
          <xsd:enumeration value="General: News Article"/>
          <xsd:enumeration value="General: Note"/>
          <xsd:enumeration value="General: Order"/>
          <xsd:enumeration value="General: Original Proposal"/>
          <xsd:enumeration value="General: Other"/>
          <xsd:enumeration value="General: Policy Document"/>
          <xsd:enumeration value="General: Presentation"/>
          <xsd:enumeration value="General: Progress Report"/>
          <xsd:enumeration value="General: Quote"/>
          <xsd:enumeration value="General: Receipt"/>
          <xsd:enumeration value="General: Registration Document"/>
          <xsd:enumeration value="General: Report"/>
          <xsd:enumeration value="General: Request for Info"/>
          <xsd:enumeration value="General: Request for Payment"/>
          <xsd:enumeration value="General: Research"/>
          <xsd:enumeration value="General: Spreadsheet"/>
          <xsd:enumeration value="General: Trustees Paper"/>
          <xsd:enumeration value="Personnel: Contract of Employment"/>
          <xsd:enumeration value="Personnel: CV"/>
          <xsd:enumeration value="Personnel: Email"/>
          <xsd:enumeration value="Personnel: Interview Assessment Form"/>
          <xsd:enumeration value="Personnel: Letters"/>
          <xsd:enumeration value="Personnel: Medical Screening"/>
          <xsd:enumeration value="Personnel: Offer Letter"/>
          <xsd:enumeration value="Personnel: Other"/>
          <xsd:enumeration value="Personnel: Recruitment Form"/>
          <xsd:enumeration value="Personnel: References"/>
        </xsd:restriction>
      </xsd:simpleType>
    </xsd:element>
    <xsd:element name="DocumentDate" ma:index="4" nillable="true" ma:displayName="Document Date" ma:default="[today]" ma:format="DateOnly" ma:internalName="DocumentDate">
      <xsd:simpleType>
        <xsd:restriction base="dms:DateTime"/>
      </xsd:simpleType>
    </xsd:element>
    <xsd:element name="DocumentDescription" ma:index="5" nillable="true" ma:displayName="Document Description" ma:internalName="DocumentDescription">
      <xsd:simpleType>
        <xsd:restriction base="dms:Text">
          <xsd:maxLength value="255"/>
        </xsd:restriction>
      </xsd:simpleType>
    </xsd:element>
    <xsd:element name="DocumentComments" ma:index="6" nillable="true" ma:displayName="Document Comments" ma:internalName="DocumentComments">
      <xsd:simpleType>
        <xsd:restriction base="dms:Note">
          <xsd:maxLength value="255"/>
        </xsd:restriction>
      </xsd:simpleType>
    </xsd:element>
    <xsd:element name="RelatedEmail" ma:index="7" nillable="true" ma:displayName="Related Email" ma:format="Hyperlink" ma:internalName="RelatedEmai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romIndexerChoice" ma:index="8" nillable="true" ma:displayName="From Indexer?" ma:default="No" ma:format="Dropdown" ma:internalName="FromIndexerChoice">
      <xsd:simpleType>
        <xsd:restriction base="dms:Choice">
          <xsd:enumeration value="No"/>
          <xsd:enumeration value="Yes"/>
        </xsd:restriction>
      </xsd:simpleType>
    </xsd:element>
    <xsd:element name="FromEgami" ma:index="9" nillable="true" ma:displayName="From Egami?" ma:default="No" ma:format="Dropdown" ma:internalName="FromEgami">
      <xsd:simpleType>
        <xsd:restriction base="dms:Choice">
          <xsd:enumeration value="No"/>
          <xsd:enumeration value="Yes"/>
        </xsd:restriction>
      </xsd:simpleType>
    </xsd:element>
    <xsd:element name="ScannedDate" ma:index="10" nillable="true" ma:displayName="Scanned Date" ma:format="DateOnly" ma:internalName="Scanne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c323eb9-42bf-4c5f-9fdb-2be1ed835cc9" ContentTypeId="0x0101005349523CC1896445A8482293E4E1B23E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atedEmail xmlns="b2ee2435-268c-497f-8d3e-cec60d8d0625">
      <Url xsi:nil="true"/>
      <Description xsi:nil="true"/>
    </RelatedEmail>
    <Trust xmlns="b2ee2435-268c-497f-8d3e-cec60d8d0625" xsi:nil="true"/>
    <FromIndexerChoice xmlns="b2ee2435-268c-497f-8d3e-cec60d8d0625">No</FromIndexerChoice>
    <ScannedDate xmlns="b2ee2435-268c-497f-8d3e-cec60d8d0625" xsi:nil="true"/>
    <DocumentType xmlns="b2ee2435-268c-497f-8d3e-cec60d8d0625" xsi:nil="true"/>
    <DocumentDate xmlns="b2ee2435-268c-497f-8d3e-cec60d8d0625">2026-06-05T17:23:50+00:00</DocumentDate>
    <FromEgami xmlns="b2ee2435-268c-497f-8d3e-cec60d8d0625">No</FromEgami>
    <DocumentDescription xmlns="b2ee2435-268c-497f-8d3e-cec60d8d0625" xsi:nil="true"/>
    <DocumentComments xmlns="b2ee2435-268c-497f-8d3e-cec60d8d0625" xsi:nil="true"/>
  </documentManagement>
</p:properties>
</file>

<file path=customXml/itemProps1.xml><?xml version="1.0" encoding="utf-8"?>
<ds:datastoreItem xmlns:ds="http://schemas.openxmlformats.org/officeDocument/2006/customXml" ds:itemID="{90A91C0D-7C79-4508-8332-0ACA190367F3}"/>
</file>

<file path=customXml/itemProps2.xml><?xml version="1.0" encoding="utf-8"?>
<ds:datastoreItem xmlns:ds="http://schemas.openxmlformats.org/officeDocument/2006/customXml" ds:itemID="{120867ED-BAA6-403F-AB01-BC3AED4E9717}"/>
</file>

<file path=customXml/itemProps3.xml><?xml version="1.0" encoding="utf-8"?>
<ds:datastoreItem xmlns:ds="http://schemas.openxmlformats.org/officeDocument/2006/customXml" ds:itemID="{05371A44-130E-4B90-8CB4-23F8EB8DDEB2}"/>
</file>

<file path=customXml/itemProps4.xml><?xml version="1.0" encoding="utf-8"?>
<ds:datastoreItem xmlns:ds="http://schemas.openxmlformats.org/officeDocument/2006/customXml" ds:itemID="{4146C8BD-993D-48E5-A5C8-AA764803506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Guidance Notes</vt:lpstr>
      <vt:lpstr>Placement Costs</vt:lpstr>
      <vt:lpstr>Staff Salary Costing Formulas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Want</dc:creator>
  <cp:keywords/>
  <dc:description/>
  <cp:lastModifiedBy>Claire Reynolds</cp:lastModifiedBy>
  <cp:revision/>
  <dcterms:created xsi:type="dcterms:W3CDTF">2026-02-11T12:01:12Z</dcterms:created>
  <dcterms:modified xsi:type="dcterms:W3CDTF">2026-06-05T17:23:51Z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0x0101005349523CC1896445A8482293E4E1B23E01007B4796EE8ADD694E85BBE9665FE3AA92</vt:lpwstr>
  </property>
</Properties>
</file>